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1_Gebaeude\0000_21 - Objektreinigung im Stadtteil Lindenhof\GR\2026.12-2030.11\"/>
    </mc:Choice>
  </mc:AlternateContent>
  <xr:revisionPtr revIDLastSave="0" documentId="13_ncr:1_{D1323671-DDBA-4EC3-BECF-E72671BE0D81}" xr6:coauthVersionLast="47" xr6:coauthVersionMax="47" xr10:uidLastSave="{00000000-0000-0000-0000-000000000000}"/>
  <bookViews>
    <workbookView xWindow="-28920" yWindow="1545" windowWidth="29040" windowHeight="15720" activeTab="3" xr2:uid="{00000000-000D-0000-FFFF-FFFF00000000}"/>
  </bookViews>
  <sheets>
    <sheet name="LVZ mit Formel GR 1451" sheetId="1" r:id="rId1"/>
    <sheet name="LVZ mit Formel GR 5120" sheetId="3" r:id="rId2"/>
    <sheet name="LVZ mit Formel GR 6870" sheetId="4" r:id="rId3"/>
    <sheet name="LVZ mit Formel GR 9080" sheetId="5" r:id="rId4"/>
    <sheet name="Gesamtkosten" sheetId="6" r:id="rId5"/>
  </sheets>
  <definedNames>
    <definedName name="_xlnm.Print_Area" localSheetId="0">'LVZ mit Formel GR 1451'!$A$1:$L$39</definedName>
    <definedName name="_xlnm.Print_Area" localSheetId="1">'LVZ mit Formel GR 5120'!$A$1:$L$30</definedName>
    <definedName name="_xlnm.Print_Area" localSheetId="3">'LVZ mit Formel GR 9080'!$A$1:$L$28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E11" i="5" l="1"/>
  <c r="G15" i="5"/>
  <c r="G16" i="5"/>
  <c r="G18" i="5" l="1"/>
  <c r="G10" i="5" s="1"/>
  <c r="H10" i="5" s="1"/>
  <c r="H11" i="5" s="1"/>
  <c r="H12" i="5" s="1"/>
  <c r="I10" i="5"/>
  <c r="J10" i="5" s="1"/>
  <c r="G17" i="5"/>
  <c r="I11" i="5" l="1"/>
  <c r="I12" i="5"/>
  <c r="B6" i="6"/>
  <c r="J11" i="5"/>
  <c r="J12" i="5" l="1"/>
  <c r="C6" i="6" s="1"/>
  <c r="E20" i="4" l="1"/>
  <c r="G24" i="4"/>
  <c r="G25" i="4"/>
  <c r="G27" i="4"/>
  <c r="G13" i="4" s="1"/>
  <c r="H13" i="4" s="1"/>
  <c r="I13" i="4" s="1"/>
  <c r="G26" i="4" l="1"/>
  <c r="G14" i="4"/>
  <c r="H14" i="4" s="1"/>
  <c r="I14" i="4" s="1"/>
  <c r="G15" i="4"/>
  <c r="H15" i="4" s="1"/>
  <c r="G16" i="4"/>
  <c r="H16" i="4" s="1"/>
  <c r="I16" i="4" s="1"/>
  <c r="J16" i="4" s="1"/>
  <c r="G17" i="4"/>
  <c r="H17" i="4" s="1"/>
  <c r="G18" i="4"/>
  <c r="G19" i="4"/>
  <c r="G10" i="4"/>
  <c r="H10" i="4" s="1"/>
  <c r="G12" i="4"/>
  <c r="H12" i="4" s="1"/>
  <c r="H19" i="4"/>
  <c r="H18" i="4"/>
  <c r="G11" i="4"/>
  <c r="H11" i="4" s="1"/>
  <c r="J13" i="4"/>
  <c r="H20" i="4" l="1"/>
  <c r="I10" i="4"/>
  <c r="J10" i="4" s="1"/>
  <c r="J14" i="4"/>
  <c r="I11" i="4"/>
  <c r="J11" i="4" s="1"/>
  <c r="I12" i="4"/>
  <c r="J12" i="4"/>
  <c r="I17" i="4"/>
  <c r="J17" i="4" s="1"/>
  <c r="I15" i="4"/>
  <c r="J15" i="4" s="1"/>
  <c r="I18" i="4"/>
  <c r="J18" i="4" s="1"/>
  <c r="I19" i="4"/>
  <c r="J19" i="4" s="1"/>
  <c r="I20" i="4" l="1"/>
  <c r="J20" i="4" s="1"/>
  <c r="H21" i="4"/>
  <c r="B5" i="6" s="1"/>
  <c r="E13" i="3"/>
  <c r="G17" i="3"/>
  <c r="G18" i="3"/>
  <c r="I21" i="4" l="1"/>
  <c r="G19" i="3"/>
  <c r="J21" i="4"/>
  <c r="C5" i="6" s="1"/>
  <c r="G20" i="3"/>
  <c r="G10" i="3" s="1"/>
  <c r="H10" i="3" s="1"/>
  <c r="G11" i="3" l="1"/>
  <c r="H11" i="3" s="1"/>
  <c r="G12" i="3"/>
  <c r="H12" i="3" s="1"/>
  <c r="H13" i="3" l="1"/>
  <c r="I10" i="3"/>
  <c r="I12" i="3"/>
  <c r="J12" i="3" s="1"/>
  <c r="I11" i="3"/>
  <c r="J11" i="3" s="1"/>
  <c r="I13" i="3" l="1"/>
  <c r="J13" i="3" s="1"/>
  <c r="J10" i="3"/>
  <c r="H14" i="3"/>
  <c r="G20" i="1"/>
  <c r="G21" i="1"/>
  <c r="I14" i="3" l="1"/>
  <c r="J14" i="3" s="1"/>
  <c r="C4" i="6" s="1"/>
  <c r="B4" i="6"/>
  <c r="G22" i="1"/>
  <c r="G23" i="1"/>
  <c r="G10" i="1" s="1"/>
  <c r="H10" i="1" s="1"/>
  <c r="I10" i="1" l="1"/>
  <c r="J10" i="1" s="1"/>
  <c r="G15" i="1"/>
  <c r="H15" i="1" s="1"/>
  <c r="I15" i="1" s="1"/>
  <c r="J15" i="1" s="1"/>
  <c r="G11" i="1"/>
  <c r="H11" i="1" s="1"/>
  <c r="I11" i="1" s="1"/>
  <c r="J11" i="1" s="1"/>
  <c r="G12" i="1"/>
  <c r="H12" i="1" s="1"/>
  <c r="G13" i="1"/>
  <c r="H13" i="1" s="1"/>
  <c r="I13" i="1" s="1"/>
  <c r="J13" i="1" s="1"/>
  <c r="G14" i="1"/>
  <c r="H14" i="1" s="1"/>
  <c r="I14" i="1" s="1"/>
  <c r="J14" i="1" s="1"/>
  <c r="H16" i="1" l="1"/>
  <c r="I12" i="1"/>
  <c r="J12" i="1" s="1"/>
  <c r="I16" i="1" l="1"/>
  <c r="H17" i="1"/>
  <c r="B3" i="6" s="1"/>
  <c r="B7" i="6" s="1"/>
  <c r="J16" i="1"/>
  <c r="I17" i="1" l="1"/>
  <c r="J17" i="1" s="1"/>
  <c r="C3" i="6" s="1"/>
  <c r="C7" i="6" s="1"/>
</calcChain>
</file>

<file path=xl/sharedStrings.xml><?xml version="1.0" encoding="utf-8"?>
<sst xmlns="http://schemas.openxmlformats.org/spreadsheetml/2006/main" count="323" uniqueCount="110">
  <si>
    <t>Stadt Mannheim</t>
  </si>
  <si>
    <t>Vertrag:</t>
  </si>
  <si>
    <t>Stand:</t>
  </si>
  <si>
    <t>Str.:</t>
  </si>
  <si>
    <t>Objekt:</t>
  </si>
  <si>
    <t>GBZ:</t>
  </si>
  <si>
    <t>Firma:</t>
  </si>
  <si>
    <t>Objektleiter:</t>
  </si>
  <si>
    <t>Telefon:</t>
  </si>
  <si>
    <t>FB:</t>
  </si>
  <si>
    <t>Beauftragter:</t>
  </si>
  <si>
    <t>Objektbez.</t>
  </si>
  <si>
    <t>Objektnr.</t>
  </si>
  <si>
    <t>Pos</t>
  </si>
  <si>
    <t>Leistung</t>
  </si>
  <si>
    <t>Summe</t>
  </si>
  <si>
    <t>€/ Std.</t>
  </si>
  <si>
    <t>Zeitraum</t>
  </si>
  <si>
    <t>Firma-Angabe</t>
  </si>
  <si>
    <t>3 x 4</t>
  </si>
  <si>
    <t>5 x 19%</t>
  </si>
  <si>
    <t>5 + 6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</si>
  <si>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</si>
  <si>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</si>
  <si>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</si>
  <si>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</si>
  <si>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</si>
  <si>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</si>
  <si>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</si>
  <si>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</si>
  <si>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</si>
  <si>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</si>
  <si>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Vor Beginn der Arbeitsaufnahme ist eine Terminabsprache mit der Hausverwaltung vorzunehmen.</t>
  </si>
  <si>
    <t>Laufzeit 4 Jahre</t>
  </si>
  <si>
    <t>Gesamtkosten</t>
  </si>
  <si>
    <t>Stundenverrechnungssatz (€/ Std.) vor Preisanpassung:</t>
  </si>
  <si>
    <t>€ netto</t>
  </si>
  <si>
    <t>Stundenverrechnungssatz aktuell/ nach Preisanpassung:</t>
  </si>
  <si>
    <t>Prozentuale Differenz:</t>
  </si>
  <si>
    <t>Stundenverrechnungssatz aktuell in Prozent:</t>
  </si>
  <si>
    <t xml:space="preserve">Diese Unterschrift gilt für alle Teile des Angebotes. Alle Vertragsbestandteile und die in der "Aufforderung zur Angebotsabgabe" enthaltenen </t>
  </si>
  <si>
    <t>Regelungen werden anerkannt.</t>
  </si>
  <si>
    <t>Ort:</t>
  </si>
  <si>
    <t>den</t>
  </si>
  <si>
    <t>Stempel/ Unterschrift:</t>
  </si>
  <si>
    <t>- Preisanpassung aufgrund der Erhöhung des gesetzlichen Mindestlohnes zum __.__.____ durchgeführt</t>
  </si>
  <si>
    <t>1 x jährlich nach Absprache</t>
  </si>
  <si>
    <t>- Fachbereich Bau- und Immobilienmanagement -</t>
  </si>
  <si>
    <t>Fläche qm/ Stck.</t>
  </si>
  <si>
    <r>
      <t xml:space="preserve">€/ qm/ Stück </t>
    </r>
    <r>
      <rPr>
        <b/>
        <sz val="5"/>
        <rFont val="Arial"/>
        <family val="2"/>
      </rPr>
      <t>(max. 3 Nachkommastellen)</t>
    </r>
  </si>
  <si>
    <t>€/ Reinigung</t>
  </si>
  <si>
    <t>MwSt. 19 %</t>
  </si>
  <si>
    <t>€/ Jahr</t>
  </si>
  <si>
    <t>Glasreinigung   Los 2</t>
  </si>
  <si>
    <t>Bei der Angabe der Stundenverrechnungssätze ist mit den ab dem 01.01.2026 gültigen Tariflöhne des Bundesinnungsverband des Gebäudereiniger-Handwerks zu kalkulieren.</t>
  </si>
  <si>
    <t>3.</t>
  </si>
  <si>
    <t>Belchenstr. 9</t>
  </si>
  <si>
    <t>Georgios Chorosis</t>
  </si>
  <si>
    <t>Krippe Belchenstr.</t>
  </si>
  <si>
    <t>0621 293 7206</t>
  </si>
  <si>
    <t>Leistungsverzeichnis vom 01.12.2026 bis 30.11.2030</t>
  </si>
  <si>
    <t>25.45</t>
  </si>
  <si>
    <t>Tür mit Oberlicht</t>
  </si>
  <si>
    <t>Tür mit Glas/Seitenverglasung</t>
  </si>
  <si>
    <t>2.</t>
  </si>
  <si>
    <t>Jugendtreff Lindenhof</t>
  </si>
  <si>
    <t>Pfalzplatz 29</t>
  </si>
  <si>
    <t>Leistungsverzeichnis vom 01.07.2029 bis 30.11.2030</t>
  </si>
  <si>
    <t>Oberlicht</t>
  </si>
  <si>
    <t>10.</t>
  </si>
  <si>
    <t>Tür mit Glas</t>
  </si>
  <si>
    <t>9.</t>
  </si>
  <si>
    <t>Terassentüren</t>
  </si>
  <si>
    <t>8.</t>
  </si>
  <si>
    <t>Lichtkuppel</t>
  </si>
  <si>
    <t>7.</t>
  </si>
  <si>
    <t>Innenliegende Glasflächen</t>
  </si>
  <si>
    <t>6.</t>
  </si>
  <si>
    <t>Balkontür</t>
  </si>
  <si>
    <t>5.</t>
  </si>
  <si>
    <t>Tür mit Lichtausschnitt</t>
  </si>
  <si>
    <t>4.</t>
  </si>
  <si>
    <t>Ganzglastüren</t>
  </si>
  <si>
    <t>Türen mit Oberlicht</t>
  </si>
  <si>
    <t>Kinderhaus Lindenhof</t>
  </si>
  <si>
    <t>Torwiesenstr. 15-17</t>
  </si>
  <si>
    <t xml:space="preserve">Fenster -und-Glasflächenreinigung einschl.der Rahmen und Dicht- und Anschlagsflächen (Falze) </t>
  </si>
  <si>
    <t>Seniorentreff Lindenhof</t>
  </si>
  <si>
    <t>Eichelsheimer Str. 54-56</t>
  </si>
  <si>
    <t>Innenglasflächen</t>
  </si>
  <si>
    <t xml:space="preserve"> Fenster- und Glasreinigung einschl.der Rahmen und Dicht- und Anschlagsflächen (Falze) </t>
  </si>
  <si>
    <t>Fenster/Oberlichter</t>
  </si>
  <si>
    <t>Tür mit Seitenverglasung</t>
  </si>
  <si>
    <r>
      <t xml:space="preserve">Die Ortsbesichtigung gemäß § 2, 2.2 der Ergänzenden Vertragsbedingungen </t>
    </r>
    <r>
      <rPr>
        <u/>
        <sz val="10"/>
        <rFont val="Arial"/>
        <family val="2"/>
      </rPr>
      <t>ist verpflichtend</t>
    </r>
    <r>
      <rPr>
        <sz val="10"/>
        <rFont val="Arial"/>
        <family val="2"/>
      </rPr>
      <t xml:space="preserve"> und ist mit dem Reinigungsbeauftragten des Auftraggebers Georgios Chorosis erreichbar unter der E-Mail Adresse: georgios.chorosis@mannheim.de oder vertretungsweise Angela Chemam erreichbar unter der E-Mail Adresse: angela.chemam@mannheim.de für das Objekt vor Angebotsabgabe abzustimmen.</t>
    </r>
  </si>
  <si>
    <t>Spiegel / Tür mit Lichtausschnitt</t>
  </si>
  <si>
    <t>Laufzeit 1 Jahr</t>
  </si>
  <si>
    <t>Gesamtsumme netto</t>
  </si>
  <si>
    <t>Gesamtsumme brutto</t>
  </si>
  <si>
    <t>Total:</t>
  </si>
  <si>
    <t xml:space="preserve">1451-Krippe Belchenstr. </t>
  </si>
  <si>
    <t>5120-Jugendtreff Lindenhof</t>
  </si>
  <si>
    <t>6870-Kinderhaus Lindenhof</t>
  </si>
  <si>
    <t>9080-Seniorentreff Lindenhof</t>
  </si>
  <si>
    <t>Gesamtkosten LOS 2</t>
  </si>
  <si>
    <t>1451-fa</t>
  </si>
  <si>
    <t>5120-fa</t>
  </si>
  <si>
    <t>6870-fa</t>
  </si>
  <si>
    <t>9080-fa</t>
  </si>
  <si>
    <r>
      <t xml:space="preserve"> Fenster- und Glasreinigung einschl.der Rahmen und Dicht- und Anschlagsflächen (Falze) </t>
    </r>
    <r>
      <rPr>
        <b/>
        <sz val="10"/>
        <rFont val="Arial"/>
        <family val="2"/>
      </rPr>
      <t>inkl. Eloxalpflege</t>
    </r>
  </si>
  <si>
    <t>Vergabenummer: 25-412-451869700-208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</si>
</sst>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DM&quot;_-;\-* #,##0.00\ &quot;DM&quot;_-;_-* &quot;-&quot;??\ &quot;DM&quot;_-;_-@_-"/>
    <numFmt numFmtId="165" formatCode="_-* #,##0.00\ _D_M_-;\-* #,##0.00\ _D_M_-;_-* &quot;-&quot;??\ _D_M_-;_-@_-"/>
    <numFmt numFmtId="166" formatCode="0.000"/>
    <numFmt numFmtId="167" formatCode="0.0000"/>
    <numFmt numFmtId="168" formatCode="0.000000"/>
    <numFmt numFmtId="169" formatCode="&quot; &quot;@"/>
    <numFmt numFmtId="170" formatCode="0000"/>
    <numFmt numFmtId="171" formatCode="#,##0.000"/>
    <numFmt numFmtId="172" formatCode="0.0000%"/>
    <numFmt numFmtId="173" formatCode="#,##0.00\ &quot;€&quot;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1"/>
      <color indexed="12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33">
    <xf numFmtId="0" fontId="0" fillId="0" borderId="0" xfId="0"/>
    <xf numFmtId="0" fontId="3" fillId="0" borderId="0" xfId="0" applyFont="1"/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Border="1" applyAlignment="1">
      <alignment horizontal="left" vertical="center"/>
    </xf>
    <xf numFmtId="168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/>
    <xf numFmtId="4" fontId="1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Continuous" vertical="center"/>
    </xf>
    <xf numFmtId="0" fontId="7" fillId="0" borderId="0" xfId="0" applyFont="1"/>
    <xf numFmtId="0" fontId="9" fillId="0" borderId="1" xfId="0" applyFont="1" applyBorder="1"/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Continuous" vertical="center"/>
    </xf>
    <xf numFmtId="0" fontId="9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0" fillId="0" borderId="1" xfId="0" applyBorder="1"/>
    <xf numFmtId="169" fontId="7" fillId="0" borderId="1" xfId="0" applyNumberFormat="1" applyFont="1" applyBorder="1" applyAlignment="1" applyProtection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171" fontId="7" fillId="2" borderId="1" xfId="4" applyNumberFormat="1" applyFont="1" applyFill="1" applyBorder="1" applyAlignment="1">
      <alignment horizontal="center" vertical="center"/>
    </xf>
    <xf numFmtId="171" fontId="7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/>
    <xf numFmtId="168" fontId="6" fillId="0" borderId="0" xfId="0" applyNumberFormat="1" applyFont="1" applyBorder="1" applyAlignment="1">
      <alignment horizontal="right" vertical="center"/>
    </xf>
    <xf numFmtId="171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0" fillId="0" borderId="0" xfId="0" applyFill="1" applyAlignment="1"/>
    <xf numFmtId="168" fontId="6" fillId="0" borderId="0" xfId="0" applyNumberFormat="1" applyFont="1" applyFill="1" applyBorder="1" applyAlignment="1">
      <alignment horizontal="right" vertical="center"/>
    </xf>
    <xf numFmtId="171" fontId="6" fillId="0" borderId="4" xfId="4" applyNumberFormat="1" applyFont="1" applyFill="1" applyBorder="1" applyAlignment="1">
      <alignment horizontal="center" vertical="center"/>
    </xf>
    <xf numFmtId="171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2" fillId="0" borderId="0" xfId="0" applyFont="1" applyFill="1" applyAlignment="1">
      <alignment vertical="center"/>
    </xf>
    <xf numFmtId="171" fontId="6" fillId="0" borderId="0" xfId="4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Border="1" applyAlignment="1">
      <alignment horizontal="centerContinuous"/>
    </xf>
    <xf numFmtId="4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10" fontId="16" fillId="0" borderId="0" xfId="2" applyNumberFormat="1" applyFont="1" applyBorder="1" applyAlignment="1" applyProtection="1">
      <alignment horizontal="center"/>
    </xf>
    <xf numFmtId="0" fontId="14" fillId="0" borderId="0" xfId="0" applyFont="1" applyBorder="1"/>
    <xf numFmtId="2" fontId="16" fillId="0" borderId="0" xfId="4" applyNumberFormat="1" applyFont="1" applyBorder="1" applyAlignment="1">
      <alignment horizontal="left"/>
    </xf>
    <xf numFmtId="2" fontId="2" fillId="0" borderId="0" xfId="4" applyNumberForma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0" fillId="0" borderId="5" xfId="0" applyBorder="1"/>
    <xf numFmtId="171" fontId="7" fillId="0" borderId="6" xfId="0" applyNumberFormat="1" applyFont="1" applyFill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1" fontId="6" fillId="2" borderId="7" xfId="4" applyNumberFormat="1" applyFont="1" applyFill="1" applyBorder="1" applyAlignment="1">
      <alignment horizontal="center" vertical="center"/>
    </xf>
    <xf numFmtId="171" fontId="6" fillId="2" borderId="7" xfId="0" applyNumberFormat="1" applyFont="1" applyFill="1" applyBorder="1" applyAlignment="1">
      <alignment horizontal="center" vertical="center"/>
    </xf>
    <xf numFmtId="171" fontId="7" fillId="2" borderId="8" xfId="4" applyNumberFormat="1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4" fillId="5" borderId="10" xfId="0" applyFont="1" applyFill="1" applyBorder="1" applyAlignment="1"/>
    <xf numFmtId="0" fontId="14" fillId="5" borderId="3" xfId="0" applyFont="1" applyFill="1" applyBorder="1" applyAlignment="1"/>
    <xf numFmtId="2" fontId="14" fillId="5" borderId="1" xfId="0" applyNumberFormat="1" applyFont="1" applyFill="1" applyBorder="1" applyAlignment="1"/>
    <xf numFmtId="0" fontId="14" fillId="5" borderId="1" xfId="0" applyFont="1" applyFill="1" applyBorder="1" applyAlignment="1"/>
    <xf numFmtId="0" fontId="14" fillId="5" borderId="0" xfId="0" applyFont="1" applyFill="1" applyAlignment="1"/>
    <xf numFmtId="0" fontId="14" fillId="5" borderId="0" xfId="0" applyFont="1" applyFill="1"/>
    <xf numFmtId="49" fontId="15" fillId="5" borderId="9" xfId="0" applyNumberFormat="1" applyFont="1" applyFill="1" applyBorder="1" applyAlignment="1">
      <alignment vertical="center"/>
    </xf>
    <xf numFmtId="49" fontId="15" fillId="5" borderId="10" xfId="0" applyNumberFormat="1" applyFont="1" applyFill="1" applyBorder="1" applyAlignment="1">
      <alignment vertical="center"/>
    </xf>
    <xf numFmtId="49" fontId="15" fillId="5" borderId="10" xfId="0" applyNumberFormat="1" applyFont="1" applyFill="1" applyBorder="1" applyAlignment="1">
      <alignment horizontal="right" vertical="center"/>
    </xf>
    <xf numFmtId="49" fontId="15" fillId="5" borderId="3" xfId="0" applyNumberFormat="1" applyFont="1" applyFill="1" applyBorder="1" applyAlignment="1">
      <alignment horizontal="left" vertical="center"/>
    </xf>
    <xf numFmtId="2" fontId="15" fillId="5" borderId="1" xfId="0" applyNumberFormat="1" applyFont="1" applyFill="1" applyBorder="1" applyAlignment="1">
      <alignment horizontal="right" vertical="center"/>
    </xf>
    <xf numFmtId="49" fontId="15" fillId="5" borderId="1" xfId="0" applyNumberFormat="1" applyFont="1" applyFill="1" applyBorder="1" applyAlignment="1">
      <alignment vertical="center"/>
    </xf>
    <xf numFmtId="49" fontId="15" fillId="5" borderId="0" xfId="0" applyNumberFormat="1" applyFont="1" applyFill="1" applyBorder="1" applyAlignment="1">
      <alignment vertical="center"/>
    </xf>
    <xf numFmtId="49" fontId="15" fillId="5" borderId="0" xfId="0" applyNumberFormat="1" applyFont="1" applyFill="1" applyBorder="1" applyAlignment="1">
      <alignment horizontal="center" vertical="center"/>
    </xf>
    <xf numFmtId="49" fontId="14" fillId="5" borderId="9" xfId="0" applyNumberFormat="1" applyFont="1" applyFill="1" applyBorder="1" applyAlignment="1">
      <alignment horizontal="left" vertical="center"/>
    </xf>
    <xf numFmtId="49" fontId="15" fillId="5" borderId="10" xfId="0" applyNumberFormat="1" applyFont="1" applyFill="1" applyBorder="1" applyAlignment="1">
      <alignment horizontal="left" vertical="center"/>
    </xf>
    <xf numFmtId="10" fontId="16" fillId="5" borderId="10" xfId="2" applyNumberFormat="1" applyFont="1" applyFill="1" applyBorder="1" applyAlignment="1" applyProtection="1">
      <alignment horizontal="center"/>
    </xf>
    <xf numFmtId="0" fontId="14" fillId="5" borderId="3" xfId="0" applyFont="1" applyFill="1" applyBorder="1"/>
    <xf numFmtId="172" fontId="14" fillId="5" borderId="1" xfId="0" applyNumberFormat="1" applyFont="1" applyFill="1" applyBorder="1"/>
    <xf numFmtId="2" fontId="16" fillId="5" borderId="11" xfId="4" applyNumberFormat="1" applyFont="1" applyFill="1" applyBorder="1" applyAlignment="1">
      <alignment horizontal="left"/>
    </xf>
    <xf numFmtId="0" fontId="15" fillId="5" borderId="0" xfId="0" applyFont="1" applyFill="1" applyBorder="1" applyAlignment="1">
      <alignment horizontal="centerContinuous"/>
    </xf>
    <xf numFmtId="4" fontId="14" fillId="5" borderId="0" xfId="0" applyNumberFormat="1" applyFont="1" applyFill="1" applyBorder="1" applyAlignment="1">
      <alignment horizontal="center"/>
    </xf>
    <xf numFmtId="2" fontId="16" fillId="5" borderId="12" xfId="4" applyNumberFormat="1" applyFont="1" applyFill="1" applyBorder="1" applyAlignment="1">
      <alignment horizontal="left"/>
    </xf>
    <xf numFmtId="2" fontId="4" fillId="5" borderId="0" xfId="0" applyNumberFormat="1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/>
    </xf>
    <xf numFmtId="167" fontId="14" fillId="5" borderId="0" xfId="0" applyNumberFormat="1" applyFont="1" applyFill="1" applyBorder="1"/>
    <xf numFmtId="0" fontId="0" fillId="5" borderId="5" xfId="0" applyFill="1" applyBorder="1"/>
    <xf numFmtId="2" fontId="4" fillId="0" borderId="0" xfId="0" applyNumberFormat="1" applyFont="1" applyBorder="1" applyAlignment="1">
      <alignment horizontal="center" vertical="center"/>
    </xf>
    <xf numFmtId="169" fontId="1" fillId="0" borderId="10" xfId="0" applyNumberFormat="1" applyFont="1" applyBorder="1" applyAlignment="1" applyProtection="1">
      <alignment vertical="center" wrapText="1"/>
    </xf>
    <xf numFmtId="169" fontId="1" fillId="0" borderId="3" xfId="0" applyNumberFormat="1" applyFont="1" applyBorder="1" applyAlignment="1" applyProtection="1">
      <alignment vertical="center" wrapText="1"/>
    </xf>
    <xf numFmtId="4" fontId="1" fillId="6" borderId="1" xfId="0" applyNumberFormat="1" applyFont="1" applyFill="1" applyBorder="1" applyAlignment="1" applyProtection="1">
      <alignment horizontal="center" vertical="center" wrapText="1"/>
    </xf>
    <xf numFmtId="4" fontId="5" fillId="0" borderId="0" xfId="4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168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14" fontId="4" fillId="0" borderId="0" xfId="3" applyNumberFormat="1" applyFont="1" applyAlignment="1">
      <alignment horizontal="right" vertical="center"/>
    </xf>
    <xf numFmtId="170" fontId="1" fillId="0" borderId="0" xfId="3" applyNumberFormat="1" applyFont="1" applyAlignment="1">
      <alignment horizontal="right" vertical="center"/>
    </xf>
    <xf numFmtId="0" fontId="1" fillId="0" borderId="0" xfId="3" applyFont="1" applyAlignment="1">
      <alignment horizontal="right" vertical="center"/>
    </xf>
    <xf numFmtId="169" fontId="2" fillId="0" borderId="1" xfId="3" applyNumberFormat="1" applyBorder="1" applyAlignment="1">
      <alignment horizontal="center" vertical="center"/>
    </xf>
    <xf numFmtId="0" fontId="2" fillId="0" borderId="1" xfId="3" applyBorder="1" applyAlignment="1">
      <alignment horizontal="left" vertical="center" wrapText="1"/>
    </xf>
    <xf numFmtId="0" fontId="1" fillId="0" borderId="0" xfId="3" applyFont="1" applyAlignment="1">
      <alignment horizontal="left" vertical="center"/>
    </xf>
    <xf numFmtId="4" fontId="2" fillId="0" borderId="6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168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68" fontId="0" fillId="5" borderId="0" xfId="0" applyNumberFormat="1" applyFill="1" applyAlignment="1">
      <alignment horizontal="center"/>
    </xf>
    <xf numFmtId="49" fontId="1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2" fontId="5" fillId="0" borderId="0" xfId="4" applyNumberFormat="1" applyFont="1" applyBorder="1" applyAlignment="1">
      <alignment horizontal="center"/>
    </xf>
    <xf numFmtId="168" fontId="5" fillId="5" borderId="0" xfId="0" applyNumberFormat="1" applyFont="1" applyFill="1" applyAlignment="1">
      <alignment horizontal="center"/>
    </xf>
    <xf numFmtId="168" fontId="5" fillId="0" borderId="0" xfId="0" applyNumberFormat="1" applyFont="1" applyAlignment="1">
      <alignment horizontal="center"/>
    </xf>
    <xf numFmtId="10" fontId="5" fillId="0" borderId="0" xfId="2" applyNumberFormat="1" applyFont="1" applyBorder="1" applyAlignment="1" applyProtection="1">
      <alignment horizontal="center"/>
    </xf>
    <xf numFmtId="49" fontId="1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2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Continuous"/>
    </xf>
    <xf numFmtId="167" fontId="14" fillId="5" borderId="0" xfId="0" applyNumberFormat="1" applyFont="1" applyFill="1"/>
    <xf numFmtId="49" fontId="15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" fontId="14" fillId="5" borderId="0" xfId="0" applyNumberFormat="1" applyFont="1" applyFill="1" applyAlignment="1">
      <alignment horizontal="center"/>
    </xf>
    <xf numFmtId="0" fontId="15" fillId="5" borderId="0" xfId="0" applyFont="1" applyFill="1" applyAlignment="1">
      <alignment horizontal="centerContinuous"/>
    </xf>
    <xf numFmtId="49" fontId="15" fillId="5" borderId="0" xfId="0" applyNumberFormat="1" applyFont="1" applyFill="1" applyAlignment="1">
      <alignment horizontal="center" vertical="center"/>
    </xf>
    <xf numFmtId="49" fontId="15" fillId="5" borderId="0" xfId="0" applyNumberFormat="1" applyFont="1" applyFill="1" applyAlignment="1">
      <alignment vertical="center"/>
    </xf>
    <xf numFmtId="0" fontId="14" fillId="5" borderId="1" xfId="0" applyFont="1" applyFill="1" applyBorder="1"/>
    <xf numFmtId="2" fontId="14" fillId="5" borderId="1" xfId="0" applyNumberFormat="1" applyFont="1" applyFill="1" applyBorder="1"/>
    <xf numFmtId="0" fontId="14" fillId="5" borderId="10" xfId="0" applyFont="1" applyFill="1" applyBorder="1"/>
    <xf numFmtId="4" fontId="1" fillId="0" borderId="0" xfId="0" applyNumberFormat="1" applyFont="1" applyAlignment="1">
      <alignment horizontal="center" vertical="center"/>
    </xf>
    <xf numFmtId="171" fontId="1" fillId="0" borderId="0" xfId="0" applyNumberFormat="1" applyFont="1" applyAlignment="1">
      <alignment horizontal="center" vertical="center"/>
    </xf>
    <xf numFmtId="171" fontId="1" fillId="0" borderId="0" xfId="4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right" vertical="center"/>
    </xf>
    <xf numFmtId="171" fontId="1" fillId="0" borderId="4" xfId="4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" fontId="1" fillId="0" borderId="3" xfId="0" applyNumberFormat="1" applyFont="1" applyBorder="1" applyAlignment="1">
      <alignment horizontal="center" vertical="center"/>
    </xf>
    <xf numFmtId="171" fontId="1" fillId="0" borderId="2" xfId="0" applyNumberFormat="1" applyFont="1" applyBorder="1" applyAlignment="1">
      <alignment horizontal="center" vertical="center"/>
    </xf>
    <xf numFmtId="171" fontId="1" fillId="2" borderId="7" xfId="0" applyNumberFormat="1" applyFont="1" applyFill="1" applyBorder="1" applyAlignment="1">
      <alignment horizontal="center" vertical="center"/>
    </xf>
    <xf numFmtId="171" fontId="1" fillId="2" borderId="7" xfId="4" applyNumberFormat="1" applyFont="1" applyFill="1" applyBorder="1" applyAlignment="1">
      <alignment horizontal="center" vertical="center"/>
    </xf>
    <xf numFmtId="171" fontId="2" fillId="0" borderId="6" xfId="0" applyNumberFormat="1" applyFont="1" applyBorder="1" applyAlignment="1">
      <alignment vertical="center"/>
    </xf>
    <xf numFmtId="171" fontId="2" fillId="2" borderId="8" xfId="4" applyNumberFormat="1" applyFont="1" applyFill="1" applyBorder="1" applyAlignment="1">
      <alignment horizontal="center" vertical="center"/>
    </xf>
    <xf numFmtId="169" fontId="1" fillId="0" borderId="3" xfId="0" applyNumberFormat="1" applyFont="1" applyBorder="1" applyAlignment="1">
      <alignment vertical="center" wrapText="1"/>
    </xf>
    <xf numFmtId="169" fontId="1" fillId="0" borderId="10" xfId="0" applyNumberFormat="1" applyFont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171" fontId="2" fillId="2" borderId="1" xfId="0" applyNumberFormat="1" applyFont="1" applyFill="1" applyBorder="1" applyAlignment="1">
      <alignment horizontal="center" vertical="center"/>
    </xf>
    <xf numFmtId="171" fontId="2" fillId="2" borderId="1" xfId="4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0" borderId="0" xfId="3"/>
    <xf numFmtId="171" fontId="2" fillId="2" borderId="1" xfId="3" applyNumberFormat="1" applyFill="1" applyBorder="1" applyAlignment="1">
      <alignment horizontal="center" vertical="center"/>
    </xf>
    <xf numFmtId="166" fontId="2" fillId="2" borderId="1" xfId="3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3" applyBorder="1"/>
    <xf numFmtId="169" fontId="2" fillId="0" borderId="1" xfId="0" applyNumberFormat="1" applyFont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/>
    </xf>
    <xf numFmtId="0" fontId="2" fillId="0" borderId="0" xfId="0" applyFont="1"/>
    <xf numFmtId="49" fontId="1" fillId="0" borderId="1" xfId="0" applyNumberFormat="1" applyFont="1" applyBorder="1" applyAlignment="1">
      <alignment horizontal="centerContinuous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2" fontId="4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0" xfId="3" applyBorder="1" applyAlignment="1">
      <alignment horizontal="left" vertical="center" wrapText="1"/>
    </xf>
    <xf numFmtId="0" fontId="2" fillId="0" borderId="3" xfId="3" applyBorder="1" applyAlignment="1">
      <alignment horizontal="left" vertical="center" wrapText="1"/>
    </xf>
    <xf numFmtId="169" fontId="2" fillId="0" borderId="1" xfId="0" applyNumberFormat="1" applyFont="1" applyBorder="1" applyAlignment="1" applyProtection="1">
      <alignment horizontal="center" vertical="center"/>
    </xf>
    <xf numFmtId="0" fontId="0" fillId="0" borderId="13" xfId="0" applyBorder="1"/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173" fontId="2" fillId="0" borderId="1" xfId="0" applyNumberFormat="1" applyFont="1" applyBorder="1" applyAlignment="1">
      <alignment horizontal="center" vertical="center"/>
    </xf>
    <xf numFmtId="173" fontId="2" fillId="0" borderId="17" xfId="0" applyNumberFormat="1" applyFont="1" applyBorder="1" applyAlignment="1">
      <alignment horizontal="center" vertical="center"/>
    </xf>
    <xf numFmtId="0" fontId="20" fillId="9" borderId="18" xfId="0" applyFont="1" applyFill="1" applyBorder="1" applyAlignment="1">
      <alignment horizontal="center" vertical="center"/>
    </xf>
    <xf numFmtId="173" fontId="0" fillId="9" borderId="8" xfId="0" applyNumberFormat="1" applyFill="1" applyBorder="1" applyAlignment="1">
      <alignment horizontal="center" vertical="center"/>
    </xf>
    <xf numFmtId="173" fontId="0" fillId="9" borderId="19" xfId="0" applyNumberFormat="1" applyFill="1" applyBorder="1" applyAlignment="1">
      <alignment horizontal="center" vertical="center"/>
    </xf>
    <xf numFmtId="0" fontId="2" fillId="8" borderId="16" xfId="3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4" fontId="7" fillId="0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Continuous" vertical="center"/>
    </xf>
    <xf numFmtId="49" fontId="2" fillId="0" borderId="0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 applyProtection="1">
      <alignment horizontal="center" vertical="center" wrapText="1"/>
    </xf>
    <xf numFmtId="169" fontId="1" fillId="0" borderId="10" xfId="0" applyNumberFormat="1" applyFont="1" applyBorder="1" applyAlignment="1" applyProtection="1">
      <alignment horizontal="center" vertical="center" wrapText="1"/>
    </xf>
    <xf numFmtId="2" fontId="4" fillId="0" borderId="0" xfId="0" applyNumberFormat="1" applyFont="1" applyBorder="1" applyAlignment="1">
      <alignment horizontal="left" vertical="center"/>
    </xf>
    <xf numFmtId="0" fontId="1" fillId="0" borderId="0" xfId="3" applyFont="1" applyAlignment="1">
      <alignment horizontal="left" vertical="center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9" fontId="1" fillId="0" borderId="9" xfId="0" applyNumberFormat="1" applyFont="1" applyBorder="1" applyAlignment="1">
      <alignment horizontal="center" vertical="center" wrapText="1"/>
    </xf>
    <xf numFmtId="169" fontId="1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49" fontId="1" fillId="4" borderId="0" xfId="3" applyNumberFormat="1" applyFont="1" applyFill="1" applyAlignment="1" applyProtection="1">
      <alignment horizontal="left" vertical="center"/>
      <protection locked="0"/>
    </xf>
    <xf numFmtId="14" fontId="17" fillId="4" borderId="0" xfId="3" applyNumberFormat="1" applyFont="1" applyFill="1" applyAlignment="1" applyProtection="1">
      <alignment horizontal="left" vertical="center"/>
      <protection locked="0"/>
    </xf>
    <xf numFmtId="0" fontId="1" fillId="4" borderId="0" xfId="3" applyFont="1" applyFill="1" applyAlignment="1" applyProtection="1">
      <alignment horizontal="right" vertical="center"/>
      <protection locked="0"/>
    </xf>
    <xf numFmtId="171" fontId="7" fillId="3" borderId="6" xfId="0" applyNumberFormat="1" applyFont="1" applyFill="1" applyBorder="1" applyAlignment="1" applyProtection="1">
      <alignment horizontal="center" vertical="center"/>
      <protection locked="0"/>
    </xf>
    <xf numFmtId="171" fontId="7" fillId="3" borderId="2" xfId="0" applyNumberFormat="1" applyFont="1" applyFill="1" applyBorder="1" applyAlignment="1" applyProtection="1">
      <alignment horizontal="center" vertical="center"/>
      <protection locked="0"/>
    </xf>
    <xf numFmtId="171" fontId="7" fillId="3" borderId="7" xfId="0" applyNumberFormat="1" applyFont="1" applyFill="1" applyBorder="1" applyAlignment="1" applyProtection="1">
      <alignment horizontal="center" vertical="center"/>
      <protection locked="0"/>
    </xf>
    <xf numFmtId="166" fontId="2" fillId="4" borderId="1" xfId="3" applyNumberFormat="1" applyFill="1" applyBorder="1" applyAlignment="1" applyProtection="1">
      <alignment horizontal="center" vertical="center"/>
      <protection locked="0"/>
    </xf>
    <xf numFmtId="166" fontId="2" fillId="4" borderId="10" xfId="3" applyNumberFormat="1" applyFill="1" applyBorder="1" applyAlignment="1" applyProtection="1">
      <alignment horizontal="center" vertical="center"/>
      <protection locked="0"/>
    </xf>
    <xf numFmtId="171" fontId="2" fillId="3" borderId="6" xfId="0" applyNumberFormat="1" applyFont="1" applyFill="1" applyBorder="1" applyAlignment="1" applyProtection="1">
      <alignment horizontal="center" vertical="center"/>
      <protection locked="0"/>
    </xf>
    <xf numFmtId="171" fontId="2" fillId="3" borderId="2" xfId="0" applyNumberFormat="1" applyFont="1" applyFill="1" applyBorder="1" applyAlignment="1" applyProtection="1">
      <alignment horizontal="center" vertical="center"/>
      <protection locked="0"/>
    </xf>
    <xf numFmtId="14" fontId="1" fillId="4" borderId="0" xfId="3" applyNumberFormat="1" applyFont="1" applyFill="1" applyAlignment="1" applyProtection="1">
      <alignment horizontal="left" vertical="center"/>
      <protection locked="0"/>
    </xf>
    <xf numFmtId="171" fontId="2" fillId="3" borderId="6" xfId="0" applyNumberFormat="1" applyFont="1" applyFill="1" applyBorder="1" applyAlignment="1" applyProtection="1">
      <alignment horizontal="center" vertical="center"/>
      <protection locked="0"/>
    </xf>
  </cellXfs>
  <cellStyles count="5">
    <cellStyle name="Komma" xfId="1" builtinId="3"/>
    <cellStyle name="Prozent" xfId="2" builtinId="5"/>
    <cellStyle name="Standard" xfId="0" builtinId="0"/>
    <cellStyle name="Standard 2" xfId="3" xr:uid="{00000000-0005-0000-0000-000003000000}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topLeftCell="C1" zoomScale="103" zoomScaleNormal="103" workbookViewId="0">
      <selection activeCell="F5" sqref="F5:J5"/>
    </sheetView>
  </sheetViews>
  <sheetFormatPr baseColWidth="10" defaultRowHeight="12.5" outlineLevelRow="1" outlineLevelCol="1" x14ac:dyDescent="0.25"/>
  <cols>
    <col min="1" max="2" width="0" hidden="1" customWidth="1"/>
    <col min="3" max="3" width="7.54296875" customWidth="1"/>
    <col min="4" max="4" width="44.7265625" customWidth="1"/>
    <col min="5" max="5" width="11.54296875" customWidth="1"/>
    <col min="6" max="6" width="14.54296875" bestFit="1" customWidth="1"/>
    <col min="7" max="7" width="14.54296875" hidden="1" customWidth="1" outlineLevel="1"/>
    <col min="8" max="8" width="21.1796875" bestFit="1" customWidth="1" collapsed="1"/>
    <col min="9" max="9" width="13.453125" customWidth="1"/>
    <col min="10" max="10" width="11.81640625" customWidth="1"/>
    <col min="11" max="11" width="11.1796875" customWidth="1"/>
    <col min="12" max="12" width="14.54296875" customWidth="1"/>
  </cols>
  <sheetData>
    <row r="1" spans="1:12" s="1" customFormat="1" ht="21" customHeight="1" x14ac:dyDescent="0.35">
      <c r="C1" s="2" t="s">
        <v>0</v>
      </c>
      <c r="D1" s="3"/>
      <c r="F1" s="209" t="s">
        <v>60</v>
      </c>
      <c r="G1" s="90"/>
      <c r="H1" s="65"/>
      <c r="I1" s="65"/>
      <c r="J1" s="58"/>
      <c r="K1" s="96" t="s">
        <v>1</v>
      </c>
      <c r="L1" s="108">
        <v>46357</v>
      </c>
    </row>
    <row r="2" spans="1:12" s="4" customFormat="1" ht="21" customHeight="1" x14ac:dyDescent="0.3">
      <c r="C2" s="2" t="s">
        <v>47</v>
      </c>
      <c r="D2" s="5"/>
      <c r="E2" s="59"/>
      <c r="F2" s="213" t="s">
        <v>53</v>
      </c>
      <c r="G2" s="213"/>
      <c r="H2" s="213"/>
      <c r="I2" s="213"/>
      <c r="J2" s="213"/>
      <c r="K2" s="96" t="s">
        <v>2</v>
      </c>
      <c r="L2" s="108">
        <v>46357</v>
      </c>
    </row>
    <row r="3" spans="1:12" s="4" customFormat="1" ht="21" customHeight="1" x14ac:dyDescent="0.3">
      <c r="C3" s="2"/>
      <c r="D3" s="5"/>
      <c r="E3" s="59"/>
      <c r="F3" s="106" t="s">
        <v>109</v>
      </c>
      <c r="G3" s="205"/>
      <c r="H3" s="205"/>
      <c r="I3" s="205"/>
      <c r="J3" s="205"/>
      <c r="K3" s="96"/>
      <c r="L3" s="108"/>
    </row>
    <row r="4" spans="1:12" s="6" customFormat="1" ht="18" customHeight="1" x14ac:dyDescent="0.3">
      <c r="C4" s="7" t="s">
        <v>3</v>
      </c>
      <c r="D4" s="106" t="s">
        <v>56</v>
      </c>
      <c r="E4" s="8" t="s">
        <v>4</v>
      </c>
      <c r="F4" s="107" t="s">
        <v>58</v>
      </c>
      <c r="G4" s="107"/>
      <c r="H4" s="107"/>
      <c r="I4" s="107"/>
      <c r="J4" s="107"/>
      <c r="K4" s="56" t="s">
        <v>5</v>
      </c>
      <c r="L4" s="109" t="s">
        <v>104</v>
      </c>
    </row>
    <row r="5" spans="1:12" s="6" customFormat="1" ht="18" customHeight="1" x14ac:dyDescent="0.3">
      <c r="C5" s="7" t="s">
        <v>6</v>
      </c>
      <c r="D5" s="221"/>
      <c r="E5" s="9" t="s">
        <v>7</v>
      </c>
      <c r="F5" s="222"/>
      <c r="G5" s="222"/>
      <c r="H5" s="222"/>
      <c r="I5" s="222"/>
      <c r="J5" s="222"/>
      <c r="K5" s="56" t="s">
        <v>8</v>
      </c>
      <c r="L5" s="223"/>
    </row>
    <row r="6" spans="1:12" s="10" customFormat="1" ht="18" customHeight="1" x14ac:dyDescent="0.3">
      <c r="C6" s="9" t="s">
        <v>9</v>
      </c>
      <c r="D6" s="107" t="s">
        <v>61</v>
      </c>
      <c r="E6" s="11" t="s">
        <v>10</v>
      </c>
      <c r="F6" s="214" t="s">
        <v>57</v>
      </c>
      <c r="G6" s="214"/>
      <c r="H6" s="214"/>
      <c r="I6" s="214"/>
      <c r="J6" s="214"/>
      <c r="K6" s="56" t="s">
        <v>8</v>
      </c>
      <c r="L6" s="110" t="s">
        <v>59</v>
      </c>
    </row>
    <row r="7" spans="1:12" s="16" customFormat="1" ht="33" customHeight="1" x14ac:dyDescent="0.25">
      <c r="A7" s="12" t="s">
        <v>11</v>
      </c>
      <c r="B7" s="12" t="s">
        <v>12</v>
      </c>
      <c r="C7" s="12" t="s">
        <v>13</v>
      </c>
      <c r="D7" s="12" t="s">
        <v>14</v>
      </c>
      <c r="E7" s="13" t="s">
        <v>48</v>
      </c>
      <c r="F7" s="13" t="s">
        <v>49</v>
      </c>
      <c r="G7" s="91" t="s">
        <v>49</v>
      </c>
      <c r="H7" s="13" t="s">
        <v>50</v>
      </c>
      <c r="I7" s="14" t="s">
        <v>51</v>
      </c>
      <c r="J7" s="12" t="s">
        <v>15</v>
      </c>
      <c r="K7" s="12" t="s">
        <v>16</v>
      </c>
      <c r="L7" s="15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92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6" customFormat="1" ht="12" customHeight="1" x14ac:dyDescent="0.3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93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24.75" customHeight="1" x14ac:dyDescent="0.25">
      <c r="A10" s="25"/>
      <c r="B10" s="25"/>
      <c r="C10" s="26" t="s">
        <v>31</v>
      </c>
      <c r="D10" s="60" t="s">
        <v>90</v>
      </c>
      <c r="E10" s="207">
        <v>120.58</v>
      </c>
      <c r="F10" s="227"/>
      <c r="G10" s="27" t="e">
        <f>F10*$G$23</f>
        <v>#DIV/0!</v>
      </c>
      <c r="H10" s="28" t="e">
        <f>E10*G10</f>
        <v>#DIV/0!</v>
      </c>
      <c r="I10" s="29" t="e">
        <f>H10*19%</f>
        <v>#DIV/0!</v>
      </c>
      <c r="J10" s="29" t="e">
        <f>H10+I10</f>
        <v>#DIV/0!</v>
      </c>
      <c r="K10" s="224"/>
      <c r="L10" s="215" t="s">
        <v>46</v>
      </c>
    </row>
    <row r="11" spans="1:12" ht="24.75" customHeight="1" x14ac:dyDescent="0.25">
      <c r="A11" s="25"/>
      <c r="B11" s="25"/>
      <c r="C11" s="195" t="s">
        <v>64</v>
      </c>
      <c r="D11" s="60" t="s">
        <v>89</v>
      </c>
      <c r="E11" s="207">
        <v>2.46</v>
      </c>
      <c r="F11" s="227"/>
      <c r="G11" s="27" t="e">
        <f t="shared" ref="G11:G15" si="0">F11*$G$23</f>
        <v>#DIV/0!</v>
      </c>
      <c r="H11" s="28" t="e">
        <f t="shared" ref="H11:H15" si="1">E11*G11</f>
        <v>#DIV/0!</v>
      </c>
      <c r="I11" s="29" t="e">
        <f t="shared" ref="I11:I15" si="2">H11*19%</f>
        <v>#DIV/0!</v>
      </c>
      <c r="J11" s="29" t="e">
        <f t="shared" ref="J11:J15" si="3">H11+I11</f>
        <v>#DIV/0!</v>
      </c>
      <c r="K11" s="225"/>
      <c r="L11" s="216"/>
    </row>
    <row r="12" spans="1:12" ht="24.75" customHeight="1" x14ac:dyDescent="0.25">
      <c r="A12" s="25"/>
      <c r="B12" s="25"/>
      <c r="C12" s="111" t="s">
        <v>55</v>
      </c>
      <c r="D12" s="194" t="s">
        <v>91</v>
      </c>
      <c r="E12" s="208">
        <v>6.59</v>
      </c>
      <c r="F12" s="227"/>
      <c r="G12" s="27" t="e">
        <f t="shared" si="0"/>
        <v>#DIV/0!</v>
      </c>
      <c r="H12" s="28" t="e">
        <f t="shared" si="1"/>
        <v>#DIV/0!</v>
      </c>
      <c r="I12" s="29" t="e">
        <f t="shared" si="2"/>
        <v>#DIV/0!</v>
      </c>
      <c r="J12" s="29" t="e">
        <f t="shared" si="3"/>
        <v>#DIV/0!</v>
      </c>
      <c r="K12" s="225"/>
      <c r="L12" s="216"/>
    </row>
    <row r="13" spans="1:12" ht="24.75" customHeight="1" x14ac:dyDescent="0.25">
      <c r="A13" s="25"/>
      <c r="B13" s="25"/>
      <c r="C13" s="111" t="s">
        <v>81</v>
      </c>
      <c r="D13" s="193" t="s">
        <v>94</v>
      </c>
      <c r="E13" s="208">
        <v>77.44</v>
      </c>
      <c r="F13" s="228"/>
      <c r="G13" s="27" t="e">
        <f t="shared" si="0"/>
        <v>#DIV/0!</v>
      </c>
      <c r="H13" s="28" t="e">
        <f t="shared" si="1"/>
        <v>#DIV/0!</v>
      </c>
      <c r="I13" s="29" t="e">
        <f t="shared" si="2"/>
        <v>#DIV/0!</v>
      </c>
      <c r="J13" s="29" t="e">
        <f t="shared" si="3"/>
        <v>#DIV/0!</v>
      </c>
      <c r="K13" s="225"/>
      <c r="L13" s="192"/>
    </row>
    <row r="14" spans="1:12" ht="24.75" customHeight="1" x14ac:dyDescent="0.25">
      <c r="A14" s="25"/>
      <c r="B14" s="25"/>
      <c r="C14" s="111" t="s">
        <v>79</v>
      </c>
      <c r="D14" s="193" t="s">
        <v>62</v>
      </c>
      <c r="E14" s="208">
        <v>28.22</v>
      </c>
      <c r="F14" s="228"/>
      <c r="G14" s="27" t="e">
        <f t="shared" si="0"/>
        <v>#DIV/0!</v>
      </c>
      <c r="H14" s="28" t="e">
        <f t="shared" si="1"/>
        <v>#DIV/0!</v>
      </c>
      <c r="I14" s="29" t="e">
        <f t="shared" si="2"/>
        <v>#DIV/0!</v>
      </c>
      <c r="J14" s="29" t="e">
        <f t="shared" si="3"/>
        <v>#DIV/0!</v>
      </c>
      <c r="K14" s="225"/>
      <c r="L14" s="192"/>
    </row>
    <row r="15" spans="1:12" ht="24.75" customHeight="1" x14ac:dyDescent="0.25">
      <c r="A15" s="25"/>
      <c r="B15" s="25"/>
      <c r="C15" s="111" t="s">
        <v>77</v>
      </c>
      <c r="D15" s="193" t="s">
        <v>92</v>
      </c>
      <c r="E15" s="208">
        <v>2.33</v>
      </c>
      <c r="F15" s="228"/>
      <c r="G15" s="27" t="e">
        <f t="shared" si="0"/>
        <v>#DIV/0!</v>
      </c>
      <c r="H15" s="28" t="e">
        <f t="shared" si="1"/>
        <v>#DIV/0!</v>
      </c>
      <c r="I15" s="29" t="e">
        <f t="shared" si="2"/>
        <v>#DIV/0!</v>
      </c>
      <c r="J15" s="29" t="e">
        <f t="shared" si="3"/>
        <v>#DIV/0!</v>
      </c>
      <c r="K15" s="226"/>
      <c r="L15" s="192"/>
    </row>
    <row r="16" spans="1:12" ht="37" customHeight="1" thickBot="1" x14ac:dyDescent="0.3">
      <c r="A16" s="25"/>
      <c r="B16" s="25"/>
      <c r="C16" s="211" t="s">
        <v>32</v>
      </c>
      <c r="D16" s="212"/>
      <c r="E16" s="99">
        <f>SUM(E10:E15)</f>
        <v>237.62</v>
      </c>
      <c r="F16" s="97"/>
      <c r="G16" s="98"/>
      <c r="H16" s="64" t="e">
        <f>SUM(H10:H15)</f>
        <v>#DIV/0!</v>
      </c>
      <c r="I16" s="64" t="e">
        <f>SUM(I10:I15)</f>
        <v>#DIV/0!</v>
      </c>
      <c r="J16" s="64" t="e">
        <f>SUM(H16:I16)</f>
        <v>#DIV/0!</v>
      </c>
      <c r="K16" s="55"/>
      <c r="L16" s="61" t="s">
        <v>52</v>
      </c>
    </row>
    <row r="17" spans="3:17" ht="26.25" customHeight="1" x14ac:dyDescent="0.25">
      <c r="C17" s="30"/>
      <c r="D17" s="31"/>
      <c r="E17" s="31"/>
      <c r="F17" s="105" t="s">
        <v>33</v>
      </c>
      <c r="G17" s="32" t="s">
        <v>33</v>
      </c>
      <c r="H17" s="62" t="e">
        <f>H16*4</f>
        <v>#DIV/0!</v>
      </c>
      <c r="I17" s="63" t="e">
        <f>H17*19%</f>
        <v>#DIV/0!</v>
      </c>
      <c r="J17" s="63" t="e">
        <f>H17+I17</f>
        <v>#DIV/0!</v>
      </c>
      <c r="K17" s="33"/>
      <c r="L17" s="34" t="s">
        <v>34</v>
      </c>
    </row>
    <row r="18" spans="3:17" s="40" customFormat="1" ht="18" hidden="1" customHeight="1" outlineLevel="1" x14ac:dyDescent="0.25">
      <c r="C18" s="57" t="s">
        <v>45</v>
      </c>
      <c r="D18" s="35"/>
      <c r="E18" s="35"/>
      <c r="F18" s="36"/>
      <c r="G18" s="36"/>
      <c r="H18" s="37"/>
      <c r="I18" s="38"/>
      <c r="J18" s="38"/>
      <c r="K18" s="38"/>
      <c r="L18" s="39"/>
    </row>
    <row r="19" spans="3:17" s="40" customFormat="1" ht="12" hidden="1" customHeight="1" outlineLevel="1" x14ac:dyDescent="0.25">
      <c r="C19" s="41"/>
      <c r="D19" s="35"/>
      <c r="E19" s="35"/>
      <c r="F19" s="36"/>
      <c r="G19" s="36"/>
      <c r="H19" s="42"/>
      <c r="I19" s="38"/>
      <c r="J19" s="38"/>
      <c r="K19" s="38"/>
      <c r="L19" s="39"/>
    </row>
    <row r="20" spans="3:17" s="43" customFormat="1" ht="15.5" hidden="1" outlineLevel="1" x14ac:dyDescent="0.25">
      <c r="C20" s="66" t="s">
        <v>35</v>
      </c>
      <c r="D20" s="67"/>
      <c r="E20" s="67"/>
      <c r="F20" s="68"/>
      <c r="G20" s="69">
        <f>K10</f>
        <v>0</v>
      </c>
      <c r="H20" s="70" t="s">
        <v>36</v>
      </c>
      <c r="I20" s="71"/>
      <c r="J20" s="71"/>
      <c r="K20" s="71"/>
      <c r="L20" s="72"/>
    </row>
    <row r="21" spans="3:17" s="43" customFormat="1" ht="13" hidden="1" outlineLevel="1" x14ac:dyDescent="0.25">
      <c r="C21" s="73" t="s">
        <v>37</v>
      </c>
      <c r="D21" s="74"/>
      <c r="E21" s="75"/>
      <c r="F21" s="76"/>
      <c r="G21" s="77">
        <f>K10</f>
        <v>0</v>
      </c>
      <c r="H21" s="78" t="s">
        <v>36</v>
      </c>
      <c r="I21" s="79"/>
      <c r="J21" s="79"/>
      <c r="K21" s="80"/>
      <c r="L21" s="71"/>
    </row>
    <row r="22" spans="3:17" s="43" customFormat="1" ht="14" hidden="1" outlineLevel="1" x14ac:dyDescent="0.3">
      <c r="C22" s="81" t="s">
        <v>38</v>
      </c>
      <c r="D22" s="82"/>
      <c r="E22" s="83"/>
      <c r="F22" s="84"/>
      <c r="G22" s="85" t="e">
        <f>1/G20*G21-1</f>
        <v>#DIV/0!</v>
      </c>
      <c r="H22" s="86"/>
      <c r="I22" s="87"/>
      <c r="J22" s="87"/>
      <c r="K22" s="87"/>
      <c r="L22" s="88"/>
      <c r="M22" s="46"/>
      <c r="N22" s="46"/>
    </row>
    <row r="23" spans="3:17" s="43" customFormat="1" ht="14" hidden="1" outlineLevel="1" x14ac:dyDescent="0.3">
      <c r="C23" s="81" t="s">
        <v>39</v>
      </c>
      <c r="D23" s="82"/>
      <c r="E23" s="83"/>
      <c r="F23" s="84"/>
      <c r="G23" s="85" t="e">
        <f>1/G20*G21</f>
        <v>#DIV/0!</v>
      </c>
      <c r="H23" s="89"/>
      <c r="I23" s="87"/>
      <c r="J23" s="87"/>
      <c r="K23" s="87"/>
      <c r="L23" s="88"/>
      <c r="M23" s="46"/>
      <c r="N23" s="46"/>
    </row>
    <row r="24" spans="3:17" s="43" customFormat="1" ht="14" collapsed="1" x14ac:dyDescent="0.3">
      <c r="C24" s="47"/>
      <c r="D24" s="48"/>
      <c r="E24" s="49"/>
      <c r="F24" s="50"/>
      <c r="G24" s="94"/>
      <c r="H24" s="51"/>
      <c r="I24" s="44"/>
      <c r="J24" s="44"/>
      <c r="K24" s="44"/>
      <c r="L24" s="45"/>
      <c r="M24" s="46"/>
      <c r="N24" s="46"/>
    </row>
    <row r="25" spans="3:17" ht="45.75" customHeight="1" x14ac:dyDescent="0.25">
      <c r="C25" s="210" t="s">
        <v>93</v>
      </c>
      <c r="D25" s="210"/>
      <c r="E25" s="210"/>
      <c r="F25" s="210"/>
      <c r="G25" s="210"/>
      <c r="H25" s="210"/>
      <c r="I25" s="210"/>
      <c r="J25" s="210"/>
      <c r="K25" s="210"/>
      <c r="L25" s="210"/>
      <c r="M25" s="103"/>
      <c r="N25" s="103"/>
      <c r="O25" s="103"/>
      <c r="P25" s="103"/>
      <c r="Q25" s="103"/>
    </row>
    <row r="26" spans="3:17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3:17" ht="14" x14ac:dyDescent="0.3">
      <c r="C27" s="104" t="s">
        <v>54</v>
      </c>
      <c r="D27" s="104"/>
      <c r="E27" s="104"/>
      <c r="F27" s="104"/>
      <c r="G27" s="104"/>
      <c r="H27" s="104"/>
      <c r="I27" s="104"/>
      <c r="J27" s="104"/>
      <c r="K27" s="104"/>
      <c r="L27" s="104"/>
      <c r="M27" s="101"/>
      <c r="N27" s="53"/>
      <c r="O27" s="96"/>
      <c r="P27" s="102"/>
    </row>
    <row r="28" spans="3:17" ht="14" hidden="1" outlineLevel="1" x14ac:dyDescent="0.3">
      <c r="C28" s="139"/>
      <c r="D28" s="138"/>
      <c r="E28" s="138"/>
      <c r="F28" s="137"/>
      <c r="G28" s="136"/>
      <c r="H28" s="136"/>
      <c r="I28" s="100"/>
      <c r="J28" s="135"/>
      <c r="L28" s="134"/>
    </row>
    <row r="29" spans="3:17" ht="14" hidden="1" outlineLevel="1" x14ac:dyDescent="0.3">
      <c r="C29" s="124" t="s">
        <v>40</v>
      </c>
      <c r="D29" s="131"/>
      <c r="E29" s="130"/>
      <c r="F29" s="129"/>
      <c r="G29" s="128"/>
      <c r="H29" s="127"/>
      <c r="I29" s="126"/>
      <c r="J29" s="126"/>
      <c r="K29" s="126"/>
      <c r="L29" s="125"/>
    </row>
    <row r="30" spans="3:17" ht="14" hidden="1" outlineLevel="1" x14ac:dyDescent="0.3">
      <c r="C30" s="124" t="s">
        <v>41</v>
      </c>
      <c r="E30" s="118"/>
      <c r="F30" s="117"/>
      <c r="G30" s="123"/>
      <c r="H30" s="52"/>
      <c r="I30" s="116"/>
      <c r="J30" s="116"/>
      <c r="K30" s="116"/>
      <c r="L30" s="125"/>
    </row>
    <row r="31" spans="3:17" ht="13" hidden="1" outlineLevel="1" x14ac:dyDescent="0.3">
      <c r="C31" s="124"/>
      <c r="E31" s="118"/>
      <c r="F31" s="117"/>
      <c r="G31" s="123"/>
      <c r="H31" s="52"/>
      <c r="I31" s="116"/>
      <c r="J31" s="116"/>
      <c r="K31" s="116"/>
      <c r="L31" s="115"/>
    </row>
    <row r="32" spans="3:17" ht="14.5" hidden="1" collapsed="1" thickBot="1" x14ac:dyDescent="0.35">
      <c r="C32" s="122" t="s">
        <v>42</v>
      </c>
      <c r="D32" s="54"/>
      <c r="E32" s="121" t="s">
        <v>43</v>
      </c>
      <c r="F32" s="54"/>
      <c r="G32" s="95"/>
      <c r="H32" s="120" t="s">
        <v>44</v>
      </c>
      <c r="J32" s="54"/>
      <c r="K32" s="54"/>
      <c r="L32" s="54"/>
    </row>
    <row r="33" spans="3:12" x14ac:dyDescent="0.25">
      <c r="C33" s="119"/>
      <c r="E33" s="118"/>
      <c r="F33" s="117"/>
      <c r="G33" s="117"/>
      <c r="H33" s="52"/>
      <c r="I33" s="116"/>
      <c r="J33" s="116"/>
      <c r="K33" s="116"/>
    </row>
    <row r="34" spans="3:12" x14ac:dyDescent="0.25">
      <c r="C34" s="210"/>
      <c r="D34" s="210"/>
      <c r="E34" s="210"/>
      <c r="F34" s="210"/>
      <c r="G34" s="210"/>
      <c r="H34" s="210"/>
      <c r="I34" s="210"/>
      <c r="J34" s="210"/>
      <c r="K34" s="210"/>
      <c r="L34" s="210"/>
    </row>
    <row r="35" spans="3:12" x14ac:dyDescent="0.25"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3:12" x14ac:dyDescent="0.25">
      <c r="C36" s="210"/>
      <c r="D36" s="210"/>
      <c r="E36" s="210"/>
      <c r="F36" s="210"/>
      <c r="G36" s="210"/>
      <c r="H36" s="210"/>
      <c r="I36" s="210"/>
      <c r="J36" s="210"/>
      <c r="K36" s="210"/>
      <c r="L36" s="210"/>
    </row>
    <row r="37" spans="3:12" x14ac:dyDescent="0.25">
      <c r="C37" s="104"/>
      <c r="D37" s="104"/>
      <c r="E37" s="104"/>
      <c r="F37" s="104"/>
      <c r="G37" s="104"/>
      <c r="H37" s="104"/>
      <c r="I37" s="104"/>
      <c r="J37" s="104"/>
      <c r="K37" s="104"/>
      <c r="L37" s="104"/>
    </row>
    <row r="38" spans="3:12" x14ac:dyDescent="0.25">
      <c r="C38" s="210"/>
      <c r="D38" s="210"/>
      <c r="E38" s="210"/>
      <c r="F38" s="210"/>
      <c r="G38" s="210"/>
      <c r="H38" s="210"/>
      <c r="I38" s="210"/>
      <c r="J38" s="210"/>
      <c r="K38" s="210"/>
      <c r="L38" s="210"/>
    </row>
    <row r="39" spans="3:12" x14ac:dyDescent="0.25">
      <c r="C39" s="104"/>
      <c r="D39" s="104"/>
      <c r="E39" s="104"/>
      <c r="F39" s="104"/>
      <c r="G39" s="104"/>
      <c r="H39" s="104"/>
      <c r="I39" s="104"/>
      <c r="J39" s="104"/>
      <c r="K39" s="104"/>
      <c r="L39" s="104"/>
    </row>
    <row r="40" spans="3:12" x14ac:dyDescent="0.25">
      <c r="C40" s="210"/>
      <c r="D40" s="210"/>
      <c r="E40" s="210"/>
      <c r="F40" s="210"/>
      <c r="G40" s="210"/>
      <c r="H40" s="210"/>
      <c r="I40" s="210"/>
      <c r="J40" s="210"/>
      <c r="K40" s="210"/>
      <c r="L40" s="210"/>
    </row>
    <row r="41" spans="3:12" x14ac:dyDescent="0.25">
      <c r="C41" s="104"/>
      <c r="D41" s="104"/>
      <c r="E41" s="104"/>
      <c r="F41" s="104"/>
      <c r="G41" s="104"/>
      <c r="H41" s="104"/>
      <c r="I41" s="104"/>
      <c r="J41" s="104"/>
      <c r="K41" s="104"/>
      <c r="L41" s="104"/>
    </row>
    <row r="42" spans="3:12" x14ac:dyDescent="0.25">
      <c r="C42" s="210"/>
      <c r="D42" s="210"/>
      <c r="E42" s="210"/>
      <c r="F42" s="210"/>
      <c r="G42" s="210"/>
      <c r="H42" s="210"/>
      <c r="I42" s="210"/>
      <c r="J42" s="210"/>
      <c r="K42" s="210"/>
      <c r="L42" s="210"/>
    </row>
    <row r="43" spans="3:12" x14ac:dyDescent="0.25">
      <c r="C43" s="104"/>
      <c r="D43" s="104"/>
      <c r="E43" s="104"/>
      <c r="F43" s="104"/>
      <c r="G43" s="104"/>
      <c r="H43" s="104"/>
      <c r="I43" s="104"/>
      <c r="J43" s="104"/>
      <c r="K43" s="104"/>
      <c r="L43" s="104"/>
    </row>
  </sheetData>
  <sheetProtection algorithmName="SHA-512" hashValue="2GLLPyXTwR734AD+sy8lFNzVMXvmC1fi7W9UVKZ6AMExk7poUXveRwVVOSo4JZoqX5ECYfU9e7W/YEkpjTTRrw==" saltValue="0p8MAvcRqXQh2ZVXOR4gKg==" spinCount="100000" sheet="1" selectLockedCells="1"/>
  <mergeCells count="12">
    <mergeCell ref="C36:L36"/>
    <mergeCell ref="C38:L38"/>
    <mergeCell ref="C40:L40"/>
    <mergeCell ref="C42:L42"/>
    <mergeCell ref="C34:L34"/>
    <mergeCell ref="C25:L25"/>
    <mergeCell ref="C16:D16"/>
    <mergeCell ref="F2:J2"/>
    <mergeCell ref="F5:J5"/>
    <mergeCell ref="F6:J6"/>
    <mergeCell ref="L10:L12"/>
    <mergeCell ref="K10:K15"/>
  </mergeCells>
  <phoneticPr fontId="0" type="noConversion"/>
  <printOptions horizontalCentered="1" gridLinesSet="0"/>
  <pageMargins left="0.39370078740157483" right="0.19685039370078741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D73B-F599-46EF-81EF-4227CC918F04}">
  <dimension ref="A1:Q31"/>
  <sheetViews>
    <sheetView showGridLines="0" topLeftCell="C1" zoomScaleNormal="100" workbookViewId="0">
      <selection activeCell="F5" sqref="F5:J5"/>
    </sheetView>
  </sheetViews>
  <sheetFormatPr baseColWidth="10" defaultRowHeight="12.5" outlineLevelRow="1" outlineLevelCol="1" x14ac:dyDescent="0.25"/>
  <cols>
    <col min="1" max="2" width="0" hidden="1" customWidth="1"/>
    <col min="3" max="3" width="7.54296875" customWidth="1"/>
    <col min="4" max="4" width="46.26953125" customWidth="1"/>
    <col min="5" max="5" width="11.54296875" customWidth="1"/>
    <col min="6" max="6" width="14.54296875" bestFit="1" customWidth="1"/>
    <col min="7" max="7" width="14.54296875" hidden="1" customWidth="1" outlineLevel="1"/>
    <col min="8" max="8" width="21.1796875" bestFit="1" customWidth="1" collapsed="1"/>
    <col min="9" max="9" width="13.453125" customWidth="1"/>
    <col min="10" max="10" width="11.81640625" customWidth="1"/>
    <col min="11" max="11" width="11.1796875" customWidth="1"/>
    <col min="12" max="12" width="14.54296875" customWidth="1"/>
  </cols>
  <sheetData>
    <row r="1" spans="1:12" s="1" customFormat="1" ht="21" customHeight="1" x14ac:dyDescent="0.35">
      <c r="C1" s="188" t="s">
        <v>0</v>
      </c>
      <c r="D1" s="191"/>
      <c r="F1" s="209" t="s">
        <v>67</v>
      </c>
      <c r="G1" s="190"/>
      <c r="H1" s="189"/>
      <c r="I1" s="189"/>
      <c r="J1" s="58"/>
      <c r="K1" s="133" t="s">
        <v>1</v>
      </c>
      <c r="L1" s="108">
        <v>47300</v>
      </c>
    </row>
    <row r="2" spans="1:12" s="4" customFormat="1" ht="21" customHeight="1" x14ac:dyDescent="0.3">
      <c r="C2" s="188" t="s">
        <v>47</v>
      </c>
      <c r="D2" s="138"/>
      <c r="E2" s="59"/>
      <c r="F2" s="219" t="s">
        <v>53</v>
      </c>
      <c r="G2" s="219"/>
      <c r="H2" s="219"/>
      <c r="I2" s="219"/>
      <c r="J2" s="219"/>
      <c r="K2" s="133" t="s">
        <v>2</v>
      </c>
      <c r="L2" s="108">
        <v>47300</v>
      </c>
    </row>
    <row r="3" spans="1:12" s="4" customFormat="1" ht="21" customHeight="1" x14ac:dyDescent="0.3">
      <c r="C3" s="188"/>
      <c r="D3" s="138"/>
      <c r="E3" s="59"/>
      <c r="F3" s="106" t="s">
        <v>109</v>
      </c>
      <c r="G3" s="206"/>
      <c r="H3" s="206"/>
      <c r="I3" s="206"/>
      <c r="J3" s="206"/>
      <c r="K3" s="133"/>
      <c r="L3" s="108"/>
    </row>
    <row r="4" spans="1:12" s="6" customFormat="1" ht="18" customHeight="1" x14ac:dyDescent="0.3">
      <c r="C4" s="131" t="s">
        <v>3</v>
      </c>
      <c r="D4" s="106" t="s">
        <v>66</v>
      </c>
      <c r="E4" s="187" t="s">
        <v>4</v>
      </c>
      <c r="F4" s="113" t="s">
        <v>65</v>
      </c>
      <c r="G4" s="113"/>
      <c r="H4" s="113"/>
      <c r="I4" s="113"/>
      <c r="J4" s="113"/>
      <c r="K4" s="186" t="s">
        <v>5</v>
      </c>
      <c r="L4" s="109" t="s">
        <v>105</v>
      </c>
    </row>
    <row r="5" spans="1:12" s="6" customFormat="1" ht="18" customHeight="1" x14ac:dyDescent="0.3">
      <c r="C5" s="131" t="s">
        <v>6</v>
      </c>
      <c r="D5" s="221"/>
      <c r="E5" s="106" t="s">
        <v>7</v>
      </c>
      <c r="F5" s="222"/>
      <c r="G5" s="222"/>
      <c r="H5" s="222"/>
      <c r="I5" s="222"/>
      <c r="J5" s="222"/>
      <c r="K5" s="186" t="s">
        <v>8</v>
      </c>
      <c r="L5" s="223"/>
    </row>
    <row r="6" spans="1:12" s="10" customFormat="1" ht="18" customHeight="1" x14ac:dyDescent="0.3">
      <c r="C6" s="106" t="s">
        <v>9</v>
      </c>
      <c r="D6" s="113" t="s">
        <v>61</v>
      </c>
      <c r="E6" s="155" t="s">
        <v>10</v>
      </c>
      <c r="F6" s="214" t="s">
        <v>57</v>
      </c>
      <c r="G6" s="214"/>
      <c r="H6" s="214"/>
      <c r="I6" s="214"/>
      <c r="J6" s="214"/>
      <c r="K6" s="186" t="s">
        <v>8</v>
      </c>
      <c r="L6" s="110" t="s">
        <v>59</v>
      </c>
    </row>
    <row r="7" spans="1:12" s="180" customFormat="1" ht="33" customHeight="1" x14ac:dyDescent="0.25">
      <c r="A7" s="182" t="s">
        <v>11</v>
      </c>
      <c r="B7" s="182" t="s">
        <v>12</v>
      </c>
      <c r="C7" s="182" t="s">
        <v>13</v>
      </c>
      <c r="D7" s="182" t="s">
        <v>14</v>
      </c>
      <c r="E7" s="184" t="s">
        <v>48</v>
      </c>
      <c r="F7" s="184" t="s">
        <v>49</v>
      </c>
      <c r="G7" s="185" t="s">
        <v>49</v>
      </c>
      <c r="H7" s="184" t="s">
        <v>50</v>
      </c>
      <c r="I7" s="183" t="s">
        <v>51</v>
      </c>
      <c r="J7" s="182" t="s">
        <v>15</v>
      </c>
      <c r="K7" s="182" t="s">
        <v>16</v>
      </c>
      <c r="L7" s="181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92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6" customFormat="1" ht="12" customHeight="1" x14ac:dyDescent="0.3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79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24.75" customHeight="1" x14ac:dyDescent="0.25">
      <c r="A10" s="25"/>
      <c r="B10" s="25"/>
      <c r="C10" s="178" t="s">
        <v>31</v>
      </c>
      <c r="D10" s="176" t="s">
        <v>108</v>
      </c>
      <c r="E10" s="208">
        <v>28.73</v>
      </c>
      <c r="F10" s="227"/>
      <c r="G10" s="172" t="e">
        <f>F10*$G$20</f>
        <v>#DIV/0!</v>
      </c>
      <c r="H10" s="171" t="e">
        <f>E10*G10</f>
        <v>#DIV/0!</v>
      </c>
      <c r="I10" s="170" t="e">
        <f>H10*19%</f>
        <v>#DIV/0!</v>
      </c>
      <c r="J10" s="170" t="e">
        <f>H10+I10</f>
        <v>#DIV/0!</v>
      </c>
      <c r="K10" s="229"/>
      <c r="L10" s="215" t="s">
        <v>46</v>
      </c>
    </row>
    <row r="11" spans="1:12" s="173" customFormat="1" ht="24.75" customHeight="1" x14ac:dyDescent="0.25">
      <c r="A11" s="177"/>
      <c r="B11" s="177"/>
      <c r="C11" s="111" t="s">
        <v>64</v>
      </c>
      <c r="D11" s="176" t="s">
        <v>63</v>
      </c>
      <c r="E11" s="208">
        <v>16.260000000000002</v>
      </c>
      <c r="F11" s="227"/>
      <c r="G11" s="175" t="e">
        <f>F11*$G$20</f>
        <v>#DIV/0!</v>
      </c>
      <c r="H11" s="171" t="e">
        <f>E11*G11</f>
        <v>#DIV/0!</v>
      </c>
      <c r="I11" s="174" t="e">
        <f>H11*19%</f>
        <v>#DIV/0!</v>
      </c>
      <c r="J11" s="174" t="e">
        <f>H11+I11</f>
        <v>#DIV/0!</v>
      </c>
      <c r="K11" s="230"/>
      <c r="L11" s="216"/>
    </row>
    <row r="12" spans="1:12" ht="24.75" customHeight="1" x14ac:dyDescent="0.25">
      <c r="A12" s="25"/>
      <c r="B12" s="25"/>
      <c r="C12" s="111" t="s">
        <v>55</v>
      </c>
      <c r="D12" s="112" t="s">
        <v>62</v>
      </c>
      <c r="E12" s="208">
        <v>4.49</v>
      </c>
      <c r="F12" s="227"/>
      <c r="G12" s="172" t="e">
        <f>F12*$G$20</f>
        <v>#DIV/0!</v>
      </c>
      <c r="H12" s="171" t="e">
        <f>E12*G12</f>
        <v>#DIV/0!</v>
      </c>
      <c r="I12" s="170" t="e">
        <f>H12*19%</f>
        <v>#DIV/0!</v>
      </c>
      <c r="J12" s="170" t="e">
        <f>H12+I12</f>
        <v>#DIV/0!</v>
      </c>
      <c r="K12" s="230"/>
      <c r="L12" s="216"/>
    </row>
    <row r="13" spans="1:12" ht="37" customHeight="1" thickBot="1" x14ac:dyDescent="0.3">
      <c r="A13" s="25"/>
      <c r="B13" s="25"/>
      <c r="C13" s="217" t="s">
        <v>32</v>
      </c>
      <c r="D13" s="218"/>
      <c r="E13" s="169">
        <f>SUM(E10:E12)</f>
        <v>49.480000000000004</v>
      </c>
      <c r="F13" s="168"/>
      <c r="G13" s="167"/>
      <c r="H13" s="166" t="e">
        <f>SUM(H10:H12)</f>
        <v>#DIV/0!</v>
      </c>
      <c r="I13" s="166" t="e">
        <f>SUM(I10:I12)</f>
        <v>#DIV/0!</v>
      </c>
      <c r="J13" s="166" t="e">
        <f>SUM(H13:I13)</f>
        <v>#DIV/0!</v>
      </c>
      <c r="K13" s="165"/>
      <c r="L13" s="61" t="s">
        <v>52</v>
      </c>
    </row>
    <row r="14" spans="1:12" ht="26.25" customHeight="1" x14ac:dyDescent="0.25">
      <c r="C14" s="58"/>
      <c r="F14" s="158" t="s">
        <v>95</v>
      </c>
      <c r="G14" s="158"/>
      <c r="H14" s="164" t="e">
        <f>H13</f>
        <v>#DIV/0!</v>
      </c>
      <c r="I14" s="163" t="e">
        <f>H14*19%</f>
        <v>#DIV/0!</v>
      </c>
      <c r="J14" s="163" t="e">
        <f>H14+I14</f>
        <v>#DIV/0!</v>
      </c>
      <c r="K14" s="162"/>
      <c r="L14" s="161" t="s">
        <v>34</v>
      </c>
    </row>
    <row r="15" spans="1:12" ht="18" hidden="1" customHeight="1" outlineLevel="1" x14ac:dyDescent="0.25">
      <c r="C15" s="160" t="s">
        <v>45</v>
      </c>
      <c r="F15" s="158"/>
      <c r="G15" s="158"/>
      <c r="H15" s="159"/>
      <c r="I15" s="156"/>
      <c r="J15" s="156"/>
      <c r="K15" s="156"/>
      <c r="L15" s="155"/>
    </row>
    <row r="16" spans="1:12" ht="12" hidden="1" customHeight="1" outlineLevel="1" x14ac:dyDescent="0.25">
      <c r="C16" s="58"/>
      <c r="F16" s="158"/>
      <c r="G16" s="158"/>
      <c r="H16" s="157"/>
      <c r="I16" s="156"/>
      <c r="J16" s="156"/>
      <c r="K16" s="156"/>
      <c r="L16" s="155"/>
    </row>
    <row r="17" spans="3:17" s="43" customFormat="1" ht="15.5" hidden="1" outlineLevel="1" x14ac:dyDescent="0.25">
      <c r="C17" s="66" t="s">
        <v>35</v>
      </c>
      <c r="D17" s="154"/>
      <c r="E17" s="154"/>
      <c r="F17" s="84"/>
      <c r="G17" s="153">
        <f>K10</f>
        <v>0</v>
      </c>
      <c r="H17" s="152" t="s">
        <v>36</v>
      </c>
      <c r="I17" s="72"/>
      <c r="J17" s="72"/>
      <c r="K17" s="72"/>
      <c r="L17" s="72"/>
    </row>
    <row r="18" spans="3:17" s="43" customFormat="1" ht="13" hidden="1" outlineLevel="1" x14ac:dyDescent="0.25">
      <c r="C18" s="73" t="s">
        <v>37</v>
      </c>
      <c r="D18" s="74"/>
      <c r="E18" s="75"/>
      <c r="F18" s="76"/>
      <c r="G18" s="77">
        <f>K10</f>
        <v>0</v>
      </c>
      <c r="H18" s="78" t="s">
        <v>36</v>
      </c>
      <c r="I18" s="151"/>
      <c r="J18" s="151"/>
      <c r="K18" s="150"/>
      <c r="L18" s="72"/>
    </row>
    <row r="19" spans="3:17" s="43" customFormat="1" ht="14" hidden="1" outlineLevel="1" x14ac:dyDescent="0.3">
      <c r="C19" s="81" t="s">
        <v>38</v>
      </c>
      <c r="D19" s="82"/>
      <c r="E19" s="83"/>
      <c r="F19" s="84"/>
      <c r="G19" s="85" t="e">
        <f>1/G17*G18-1</f>
        <v>#DIV/0!</v>
      </c>
      <c r="H19" s="86"/>
      <c r="I19" s="149"/>
      <c r="J19" s="149"/>
      <c r="K19" s="149"/>
      <c r="L19" s="148"/>
      <c r="M19" s="142"/>
      <c r="N19" s="142"/>
    </row>
    <row r="20" spans="3:17" s="43" customFormat="1" ht="14" hidden="1" outlineLevel="1" x14ac:dyDescent="0.3">
      <c r="C20" s="81" t="s">
        <v>39</v>
      </c>
      <c r="D20" s="82"/>
      <c r="E20" s="83"/>
      <c r="F20" s="84"/>
      <c r="G20" s="85" t="e">
        <f>1/G17*G18</f>
        <v>#DIV/0!</v>
      </c>
      <c r="H20" s="89"/>
      <c r="I20" s="149"/>
      <c r="J20" s="149"/>
      <c r="K20" s="149"/>
      <c r="L20" s="148"/>
      <c r="M20" s="142"/>
      <c r="N20" s="142"/>
    </row>
    <row r="21" spans="3:17" s="43" customFormat="1" ht="14" collapsed="1" x14ac:dyDescent="0.3">
      <c r="C21" s="147"/>
      <c r="D21" s="146"/>
      <c r="E21" s="49"/>
      <c r="G21" s="145"/>
      <c r="H21" s="51"/>
      <c r="I21" s="144"/>
      <c r="J21" s="144"/>
      <c r="K21" s="144"/>
      <c r="L21" s="143"/>
      <c r="M21" s="142"/>
      <c r="N21" s="142"/>
    </row>
    <row r="22" spans="3:17" ht="45.75" customHeight="1" x14ac:dyDescent="0.25">
      <c r="C22" s="210" t="s">
        <v>93</v>
      </c>
      <c r="D22" s="210"/>
      <c r="E22" s="210"/>
      <c r="F22" s="210"/>
      <c r="G22" s="210"/>
      <c r="H22" s="210"/>
      <c r="I22" s="210"/>
      <c r="J22" s="210"/>
      <c r="K22" s="210"/>
      <c r="L22" s="210"/>
      <c r="M22" s="141"/>
      <c r="N22" s="141"/>
      <c r="O22" s="141"/>
      <c r="P22" s="141"/>
      <c r="Q22" s="141"/>
    </row>
    <row r="23" spans="3:17" x14ac:dyDescent="0.25">
      <c r="C23" s="104" t="s">
        <v>54</v>
      </c>
      <c r="D23" s="104"/>
      <c r="E23" s="104"/>
      <c r="F23" s="104"/>
      <c r="G23" s="104"/>
      <c r="H23" s="104"/>
      <c r="I23" s="104"/>
      <c r="J23" s="104"/>
      <c r="K23" s="104"/>
      <c r="L23" s="104"/>
      <c r="M23" s="140"/>
      <c r="N23" s="140"/>
      <c r="O23" s="140"/>
      <c r="P23" s="140"/>
      <c r="Q23" s="140"/>
    </row>
    <row r="24" spans="3:17" ht="14" x14ac:dyDescent="0.3">
      <c r="C24" s="139"/>
      <c r="D24" s="138"/>
      <c r="E24" s="138"/>
      <c r="F24" s="137"/>
      <c r="G24" s="136"/>
      <c r="H24" s="136"/>
      <c r="I24" s="100"/>
      <c r="J24" s="135"/>
      <c r="L24" s="134"/>
      <c r="M24" s="134"/>
      <c r="N24" s="125"/>
      <c r="O24" s="133"/>
      <c r="P24" s="132"/>
    </row>
    <row r="25" spans="3:17" ht="14" hidden="1" outlineLevel="1" x14ac:dyDescent="0.3">
      <c r="C25" s="124" t="s">
        <v>40</v>
      </c>
      <c r="D25" s="131"/>
      <c r="E25" s="130"/>
      <c r="F25" s="129"/>
      <c r="G25" s="128"/>
      <c r="H25" s="127"/>
      <c r="I25" s="126"/>
      <c r="J25" s="126"/>
      <c r="K25" s="126"/>
      <c r="L25" s="125"/>
    </row>
    <row r="26" spans="3:17" ht="14" hidden="1" outlineLevel="1" x14ac:dyDescent="0.3">
      <c r="C26" s="124" t="s">
        <v>41</v>
      </c>
      <c r="E26" s="118"/>
      <c r="F26" s="117"/>
      <c r="G26" s="123"/>
      <c r="H26" s="52"/>
      <c r="I26" s="116"/>
      <c r="J26" s="116"/>
      <c r="K26" s="116"/>
      <c r="L26" s="125"/>
    </row>
    <row r="27" spans="3:17" ht="14" hidden="1" outlineLevel="1" x14ac:dyDescent="0.3">
      <c r="C27" s="124"/>
      <c r="E27" s="118"/>
      <c r="F27" s="117"/>
      <c r="G27" s="123"/>
      <c r="H27" s="52"/>
      <c r="I27" s="116"/>
      <c r="J27" s="116"/>
      <c r="K27" s="116"/>
      <c r="L27" s="125"/>
    </row>
    <row r="28" spans="3:17" ht="13" hidden="1" outlineLevel="1" x14ac:dyDescent="0.3">
      <c r="C28" s="124"/>
      <c r="E28" s="118"/>
      <c r="F28" s="117"/>
      <c r="G28" s="123"/>
      <c r="H28" s="52"/>
      <c r="I28" s="116"/>
      <c r="J28" s="116"/>
      <c r="K28" s="116"/>
      <c r="L28" s="115"/>
    </row>
    <row r="29" spans="3:17" ht="14.5" hidden="1" outlineLevel="1" thickBot="1" x14ac:dyDescent="0.35">
      <c r="C29" s="122" t="s">
        <v>42</v>
      </c>
      <c r="D29" s="54"/>
      <c r="E29" s="121" t="s">
        <v>43</v>
      </c>
      <c r="F29" s="54"/>
      <c r="G29" s="95"/>
      <c r="H29" s="120" t="s">
        <v>44</v>
      </c>
      <c r="J29" s="54"/>
      <c r="K29" s="54"/>
      <c r="L29" s="54"/>
    </row>
    <row r="30" spans="3:17" collapsed="1" x14ac:dyDescent="0.25">
      <c r="C30" s="119"/>
      <c r="E30" s="118"/>
      <c r="F30" s="117"/>
      <c r="G30" s="117"/>
      <c r="H30" s="52"/>
      <c r="I30" s="116"/>
      <c r="J30" s="116"/>
      <c r="K30" s="116"/>
    </row>
    <row r="31" spans="3:17" x14ac:dyDescent="0.25">
      <c r="L31" s="115"/>
    </row>
  </sheetData>
  <sheetProtection algorithmName="SHA-512" hashValue="ULBr4EmvBKtvbyT6yMpVoyH1/8xj+m3M1fFh8ulCetRkHbofqpPM6bwFfzgNKNr7nBBzcHaYDqe37NcpoCn/LQ==" saltValue="pnAZfSFuDgZAwA3Zo0LbfQ==" spinCount="100000" sheet="1" selectLockedCells="1"/>
  <mergeCells count="7">
    <mergeCell ref="C22:L22"/>
    <mergeCell ref="C13:D13"/>
    <mergeCell ref="F2:J2"/>
    <mergeCell ref="F5:J5"/>
    <mergeCell ref="F6:J6"/>
    <mergeCell ref="L10:L12"/>
    <mergeCell ref="K10:K12"/>
  </mergeCells>
  <printOptions horizontalCentered="1" gridLinesSet="0"/>
  <pageMargins left="0.39370078740157483" right="0.19685039370078741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1750-916C-4F41-AB40-CA2153EEA8C6}">
  <dimension ref="A1:Q38"/>
  <sheetViews>
    <sheetView showGridLines="0" topLeftCell="C1" zoomScaleNormal="100" workbookViewId="0">
      <selection activeCell="K10" sqref="K10:K19"/>
    </sheetView>
  </sheetViews>
  <sheetFormatPr baseColWidth="10" defaultRowHeight="12.5" outlineLevelRow="1" outlineLevelCol="1" x14ac:dyDescent="0.25"/>
  <cols>
    <col min="1" max="2" width="0" hidden="1" customWidth="1"/>
    <col min="3" max="3" width="7.54296875" customWidth="1"/>
    <col min="4" max="4" width="44.7265625" customWidth="1"/>
    <col min="5" max="5" width="11.54296875" customWidth="1"/>
    <col min="6" max="6" width="14.54296875" bestFit="1" customWidth="1"/>
    <col min="7" max="7" width="14.54296875" hidden="1" customWidth="1" outlineLevel="1"/>
    <col min="8" max="8" width="21.1796875" bestFit="1" customWidth="1" collapsed="1"/>
    <col min="9" max="9" width="13.453125" customWidth="1"/>
    <col min="10" max="10" width="11.81640625" customWidth="1"/>
    <col min="11" max="11" width="11.1796875" customWidth="1"/>
    <col min="12" max="12" width="14.54296875" customWidth="1"/>
  </cols>
  <sheetData>
    <row r="1" spans="1:12" s="1" customFormat="1" ht="21" customHeight="1" x14ac:dyDescent="0.35">
      <c r="C1" s="188" t="s">
        <v>0</v>
      </c>
      <c r="D1" s="191"/>
      <c r="F1" s="209" t="s">
        <v>60</v>
      </c>
      <c r="G1" s="190"/>
      <c r="H1" s="189"/>
      <c r="I1" s="189"/>
      <c r="J1" s="58"/>
      <c r="K1" s="133" t="s">
        <v>1</v>
      </c>
      <c r="L1" s="108">
        <v>46357</v>
      </c>
    </row>
    <row r="2" spans="1:12" s="4" customFormat="1" ht="21" customHeight="1" x14ac:dyDescent="0.3">
      <c r="C2" s="188" t="s">
        <v>47</v>
      </c>
      <c r="D2" s="138"/>
      <c r="E2" s="59"/>
      <c r="F2" s="219" t="s">
        <v>53</v>
      </c>
      <c r="G2" s="219"/>
      <c r="H2" s="219"/>
      <c r="I2" s="219"/>
      <c r="J2" s="219"/>
      <c r="K2" s="133" t="s">
        <v>2</v>
      </c>
      <c r="L2" s="108">
        <v>46357</v>
      </c>
    </row>
    <row r="3" spans="1:12" s="4" customFormat="1" ht="21" customHeight="1" x14ac:dyDescent="0.3">
      <c r="C3" s="188"/>
      <c r="D3" s="138"/>
      <c r="E3" s="59"/>
      <c r="F3" s="106" t="s">
        <v>109</v>
      </c>
      <c r="G3" s="206"/>
      <c r="H3" s="206"/>
      <c r="I3" s="206"/>
      <c r="J3" s="206"/>
      <c r="K3" s="133"/>
      <c r="L3" s="108"/>
    </row>
    <row r="4" spans="1:12" s="6" customFormat="1" ht="18" customHeight="1" x14ac:dyDescent="0.3">
      <c r="C4" s="131" t="s">
        <v>3</v>
      </c>
      <c r="D4" s="106" t="s">
        <v>85</v>
      </c>
      <c r="E4" s="187" t="s">
        <v>4</v>
      </c>
      <c r="F4" s="113" t="s">
        <v>84</v>
      </c>
      <c r="G4" s="113"/>
      <c r="H4" s="113"/>
      <c r="I4" s="113"/>
      <c r="J4" s="113"/>
      <c r="K4" s="186" t="s">
        <v>5</v>
      </c>
      <c r="L4" s="109" t="s">
        <v>106</v>
      </c>
    </row>
    <row r="5" spans="1:12" s="6" customFormat="1" ht="18" customHeight="1" x14ac:dyDescent="0.3">
      <c r="C5" s="131" t="s">
        <v>6</v>
      </c>
      <c r="D5" s="221"/>
      <c r="E5" s="106" t="s">
        <v>7</v>
      </c>
      <c r="F5" s="231"/>
      <c r="G5" s="231"/>
      <c r="H5" s="231"/>
      <c r="I5" s="231"/>
      <c r="J5" s="231"/>
      <c r="K5" s="186" t="s">
        <v>8</v>
      </c>
      <c r="L5" s="223"/>
    </row>
    <row r="6" spans="1:12" s="10" customFormat="1" ht="18" customHeight="1" x14ac:dyDescent="0.3">
      <c r="C6" s="106" t="s">
        <v>9</v>
      </c>
      <c r="D6" s="113" t="s">
        <v>61</v>
      </c>
      <c r="E6" s="155" t="s">
        <v>10</v>
      </c>
      <c r="F6" s="214" t="s">
        <v>57</v>
      </c>
      <c r="G6" s="214"/>
      <c r="H6" s="214"/>
      <c r="I6" s="214"/>
      <c r="J6" s="214"/>
      <c r="K6" s="186" t="s">
        <v>8</v>
      </c>
      <c r="L6" s="110" t="s">
        <v>59</v>
      </c>
    </row>
    <row r="7" spans="1:12" s="180" customFormat="1" ht="33" customHeight="1" x14ac:dyDescent="0.25">
      <c r="A7" s="182" t="s">
        <v>11</v>
      </c>
      <c r="B7" s="182" t="s">
        <v>12</v>
      </c>
      <c r="C7" s="182" t="s">
        <v>13</v>
      </c>
      <c r="D7" s="182" t="s">
        <v>14</v>
      </c>
      <c r="E7" s="184" t="s">
        <v>48</v>
      </c>
      <c r="F7" s="184" t="s">
        <v>49</v>
      </c>
      <c r="G7" s="185" t="s">
        <v>49</v>
      </c>
      <c r="H7" s="184" t="s">
        <v>50</v>
      </c>
      <c r="I7" s="183" t="s">
        <v>51</v>
      </c>
      <c r="J7" s="182" t="s">
        <v>15</v>
      </c>
      <c r="K7" s="182" t="s">
        <v>16</v>
      </c>
      <c r="L7" s="181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92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6" customFormat="1" ht="12" customHeight="1" x14ac:dyDescent="0.3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79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24.75" customHeight="1" x14ac:dyDescent="0.25">
      <c r="A10" s="25"/>
      <c r="B10" s="25"/>
      <c r="C10" s="178" t="s">
        <v>31</v>
      </c>
      <c r="D10" s="176" t="s">
        <v>86</v>
      </c>
      <c r="E10" s="208">
        <v>312.33999999999997</v>
      </c>
      <c r="F10" s="227"/>
      <c r="G10" s="172" t="e">
        <f>F10*$G$27</f>
        <v>#DIV/0!</v>
      </c>
      <c r="H10" s="171" t="e">
        <f>E10*G10</f>
        <v>#DIV/0!</v>
      </c>
      <c r="I10" s="170" t="e">
        <f>H10*19%</f>
        <v>#DIV/0!</v>
      </c>
      <c r="J10" s="170" t="e">
        <f>H10+I10</f>
        <v>#DIV/0!</v>
      </c>
      <c r="K10" s="229"/>
      <c r="L10" s="215" t="s">
        <v>46</v>
      </c>
    </row>
    <row r="11" spans="1:12" s="173" customFormat="1" ht="24.75" customHeight="1" x14ac:dyDescent="0.25">
      <c r="A11" s="177"/>
      <c r="B11" s="177"/>
      <c r="C11" s="111" t="s">
        <v>64</v>
      </c>
      <c r="D11" s="176" t="s">
        <v>83</v>
      </c>
      <c r="E11" s="208">
        <v>20.96</v>
      </c>
      <c r="F11" s="227"/>
      <c r="G11" s="175" t="e">
        <f>F11*$G$27</f>
        <v>#DIV/0!</v>
      </c>
      <c r="H11" s="171" t="e">
        <f t="shared" ref="H11:H19" si="0">E11*G11</f>
        <v>#DIV/0!</v>
      </c>
      <c r="I11" s="174" t="e">
        <f t="shared" ref="I11:I19" si="1">H11*19%</f>
        <v>#DIV/0!</v>
      </c>
      <c r="J11" s="174" t="e">
        <f t="shared" ref="J11:J19" si="2">H11+I11</f>
        <v>#DIV/0!</v>
      </c>
      <c r="K11" s="230"/>
      <c r="L11" s="216"/>
    </row>
    <row r="12" spans="1:12" ht="24.75" customHeight="1" x14ac:dyDescent="0.25">
      <c r="A12" s="25"/>
      <c r="B12" s="25"/>
      <c r="C12" s="111" t="s">
        <v>55</v>
      </c>
      <c r="D12" s="112" t="s">
        <v>82</v>
      </c>
      <c r="E12" s="208">
        <v>7.83</v>
      </c>
      <c r="F12" s="227"/>
      <c r="G12" s="172" t="e">
        <f>F12*$G$27</f>
        <v>#DIV/0!</v>
      </c>
      <c r="H12" s="171" t="e">
        <f t="shared" si="0"/>
        <v>#DIV/0!</v>
      </c>
      <c r="I12" s="170" t="e">
        <f t="shared" si="1"/>
        <v>#DIV/0!</v>
      </c>
      <c r="J12" s="170" t="e">
        <f t="shared" si="2"/>
        <v>#DIV/0!</v>
      </c>
      <c r="K12" s="230"/>
      <c r="L12" s="216"/>
    </row>
    <row r="13" spans="1:12" s="173" customFormat="1" ht="24.75" customHeight="1" x14ac:dyDescent="0.25">
      <c r="A13" s="177"/>
      <c r="B13" s="177"/>
      <c r="C13" s="178" t="s">
        <v>81</v>
      </c>
      <c r="D13" s="112" t="s">
        <v>80</v>
      </c>
      <c r="E13" s="208">
        <v>1.26</v>
      </c>
      <c r="F13" s="227"/>
      <c r="G13" s="175" t="e">
        <f>F13*$G$27</f>
        <v>#DIV/0!</v>
      </c>
      <c r="H13" s="171" t="e">
        <f t="shared" si="0"/>
        <v>#DIV/0!</v>
      </c>
      <c r="I13" s="174" t="e">
        <f t="shared" si="1"/>
        <v>#DIV/0!</v>
      </c>
      <c r="J13" s="174" t="e">
        <f t="shared" si="2"/>
        <v>#DIV/0!</v>
      </c>
      <c r="K13" s="230"/>
      <c r="L13" s="216"/>
    </row>
    <row r="14" spans="1:12" s="173" customFormat="1" ht="24.75" customHeight="1" x14ac:dyDescent="0.25">
      <c r="A14" s="177"/>
      <c r="B14" s="177"/>
      <c r="C14" s="111" t="s">
        <v>79</v>
      </c>
      <c r="D14" s="112" t="s">
        <v>78</v>
      </c>
      <c r="E14" s="208">
        <v>8.0299999999999994</v>
      </c>
      <c r="F14" s="227"/>
      <c r="G14" s="175" t="e">
        <f t="shared" ref="G14:G19" si="3">F14*$G$27</f>
        <v>#DIV/0!</v>
      </c>
      <c r="H14" s="171" t="e">
        <f t="shared" si="0"/>
        <v>#DIV/0!</v>
      </c>
      <c r="I14" s="174" t="e">
        <f t="shared" si="1"/>
        <v>#DIV/0!</v>
      </c>
      <c r="J14" s="174" t="e">
        <f t="shared" si="2"/>
        <v>#DIV/0!</v>
      </c>
      <c r="K14" s="230"/>
      <c r="L14" s="216"/>
    </row>
    <row r="15" spans="1:12" s="173" customFormat="1" ht="24.75" customHeight="1" x14ac:dyDescent="0.25">
      <c r="A15" s="177"/>
      <c r="B15" s="177"/>
      <c r="C15" s="111" t="s">
        <v>77</v>
      </c>
      <c r="D15" s="112" t="s">
        <v>76</v>
      </c>
      <c r="E15" s="208">
        <v>8.1300000000000008</v>
      </c>
      <c r="F15" s="227"/>
      <c r="G15" s="175" t="e">
        <f t="shared" si="3"/>
        <v>#DIV/0!</v>
      </c>
      <c r="H15" s="171" t="e">
        <f t="shared" si="0"/>
        <v>#DIV/0!</v>
      </c>
      <c r="I15" s="174" t="e">
        <f t="shared" si="1"/>
        <v>#DIV/0!</v>
      </c>
      <c r="J15" s="174" t="e">
        <f t="shared" si="2"/>
        <v>#DIV/0!</v>
      </c>
      <c r="K15" s="230"/>
      <c r="L15" s="216"/>
    </row>
    <row r="16" spans="1:12" s="173" customFormat="1" ht="24.75" customHeight="1" x14ac:dyDescent="0.25">
      <c r="A16" s="177"/>
      <c r="B16" s="177"/>
      <c r="C16" s="178" t="s">
        <v>75</v>
      </c>
      <c r="D16" s="112" t="s">
        <v>74</v>
      </c>
      <c r="E16" s="208">
        <v>4.95</v>
      </c>
      <c r="F16" s="227"/>
      <c r="G16" s="175" t="e">
        <f t="shared" si="3"/>
        <v>#DIV/0!</v>
      </c>
      <c r="H16" s="171" t="e">
        <f t="shared" si="0"/>
        <v>#DIV/0!</v>
      </c>
      <c r="I16" s="174" t="e">
        <f t="shared" si="1"/>
        <v>#DIV/0!</v>
      </c>
      <c r="J16" s="174" t="e">
        <f t="shared" si="2"/>
        <v>#DIV/0!</v>
      </c>
      <c r="K16" s="230"/>
      <c r="L16" s="216"/>
    </row>
    <row r="17" spans="1:17" s="173" customFormat="1" ht="24.75" customHeight="1" x14ac:dyDescent="0.25">
      <c r="A17" s="177"/>
      <c r="B17" s="177"/>
      <c r="C17" s="111" t="s">
        <v>73</v>
      </c>
      <c r="D17" s="112" t="s">
        <v>72</v>
      </c>
      <c r="E17" s="208">
        <v>9.17</v>
      </c>
      <c r="F17" s="227"/>
      <c r="G17" s="175" t="e">
        <f t="shared" si="3"/>
        <v>#DIV/0!</v>
      </c>
      <c r="H17" s="171" t="e">
        <f t="shared" si="0"/>
        <v>#DIV/0!</v>
      </c>
      <c r="I17" s="174" t="e">
        <f t="shared" si="1"/>
        <v>#DIV/0!</v>
      </c>
      <c r="J17" s="174" t="e">
        <f t="shared" si="2"/>
        <v>#DIV/0!</v>
      </c>
      <c r="K17" s="230"/>
      <c r="L17" s="216"/>
    </row>
    <row r="18" spans="1:17" s="173" customFormat="1" ht="24.75" customHeight="1" x14ac:dyDescent="0.25">
      <c r="A18" s="177"/>
      <c r="B18" s="177"/>
      <c r="C18" s="111" t="s">
        <v>71</v>
      </c>
      <c r="D18" s="112" t="s">
        <v>70</v>
      </c>
      <c r="E18" s="208">
        <v>2.34</v>
      </c>
      <c r="F18" s="227"/>
      <c r="G18" s="175" t="e">
        <f t="shared" si="3"/>
        <v>#DIV/0!</v>
      </c>
      <c r="H18" s="171" t="e">
        <f t="shared" si="0"/>
        <v>#DIV/0!</v>
      </c>
      <c r="I18" s="174" t="e">
        <f t="shared" si="1"/>
        <v>#DIV/0!</v>
      </c>
      <c r="J18" s="174" t="e">
        <f t="shared" si="2"/>
        <v>#DIV/0!</v>
      </c>
      <c r="K18" s="230"/>
      <c r="L18" s="216"/>
    </row>
    <row r="19" spans="1:17" s="173" customFormat="1" ht="24.75" customHeight="1" x14ac:dyDescent="0.25">
      <c r="A19" s="177"/>
      <c r="B19" s="177"/>
      <c r="C19" s="178" t="s">
        <v>69</v>
      </c>
      <c r="D19" s="112" t="s">
        <v>68</v>
      </c>
      <c r="E19" s="208">
        <v>3.78</v>
      </c>
      <c r="F19" s="227"/>
      <c r="G19" s="175" t="e">
        <f t="shared" si="3"/>
        <v>#DIV/0!</v>
      </c>
      <c r="H19" s="171" t="e">
        <f t="shared" si="0"/>
        <v>#DIV/0!</v>
      </c>
      <c r="I19" s="174" t="e">
        <f t="shared" si="1"/>
        <v>#DIV/0!</v>
      </c>
      <c r="J19" s="174" t="e">
        <f t="shared" si="2"/>
        <v>#DIV/0!</v>
      </c>
      <c r="K19" s="230"/>
      <c r="L19" s="216"/>
    </row>
    <row r="20" spans="1:17" ht="37" customHeight="1" thickBot="1" x14ac:dyDescent="0.3">
      <c r="A20" s="25"/>
      <c r="B20" s="25"/>
      <c r="C20" s="217" t="s">
        <v>32</v>
      </c>
      <c r="D20" s="218"/>
      <c r="E20" s="169">
        <f>SUM(E10:E19)</f>
        <v>378.78999999999985</v>
      </c>
      <c r="F20" s="168"/>
      <c r="G20" s="167"/>
      <c r="H20" s="166" t="e">
        <f>SUM(H10:H19)</f>
        <v>#DIV/0!</v>
      </c>
      <c r="I20" s="166" t="e">
        <f>SUM(I10:I19)</f>
        <v>#DIV/0!</v>
      </c>
      <c r="J20" s="166" t="e">
        <f>SUM(H20:I20)</f>
        <v>#DIV/0!</v>
      </c>
      <c r="K20" s="165"/>
      <c r="L20" s="61" t="s">
        <v>52</v>
      </c>
    </row>
    <row r="21" spans="1:17" ht="26.25" customHeight="1" x14ac:dyDescent="0.25">
      <c r="C21" s="58"/>
      <c r="F21" s="158" t="s">
        <v>33</v>
      </c>
      <c r="G21" s="158" t="s">
        <v>33</v>
      </c>
      <c r="H21" s="164" t="e">
        <f>H20*4</f>
        <v>#DIV/0!</v>
      </c>
      <c r="I21" s="163" t="e">
        <f>H21*19%</f>
        <v>#DIV/0!</v>
      </c>
      <c r="J21" s="163" t="e">
        <f>H21+I21</f>
        <v>#DIV/0!</v>
      </c>
      <c r="K21" s="162"/>
      <c r="L21" s="161" t="s">
        <v>34</v>
      </c>
    </row>
    <row r="22" spans="1:17" ht="18" hidden="1" customHeight="1" outlineLevel="1" x14ac:dyDescent="0.25">
      <c r="C22" s="160" t="s">
        <v>45</v>
      </c>
      <c r="F22" s="158"/>
      <c r="G22" s="158"/>
      <c r="H22" s="159"/>
      <c r="I22" s="156"/>
      <c r="J22" s="156"/>
      <c r="K22" s="156"/>
      <c r="L22" s="155"/>
    </row>
    <row r="23" spans="1:17" ht="12" hidden="1" customHeight="1" outlineLevel="1" x14ac:dyDescent="0.25">
      <c r="C23" s="58"/>
      <c r="F23" s="158"/>
      <c r="G23" s="158"/>
      <c r="H23" s="157"/>
      <c r="I23" s="156"/>
      <c r="J23" s="156"/>
      <c r="K23" s="156"/>
      <c r="L23" s="155"/>
    </row>
    <row r="24" spans="1:17" s="43" customFormat="1" ht="15.5" hidden="1" outlineLevel="1" x14ac:dyDescent="0.25">
      <c r="C24" s="66" t="s">
        <v>35</v>
      </c>
      <c r="D24" s="154"/>
      <c r="E24" s="154"/>
      <c r="F24" s="84"/>
      <c r="G24" s="153">
        <f>K10</f>
        <v>0</v>
      </c>
      <c r="H24" s="152" t="s">
        <v>36</v>
      </c>
      <c r="I24" s="72"/>
      <c r="J24" s="72"/>
      <c r="K24" s="72"/>
      <c r="L24" s="72"/>
    </row>
    <row r="25" spans="1:17" s="43" customFormat="1" ht="13" hidden="1" outlineLevel="1" x14ac:dyDescent="0.25">
      <c r="C25" s="73" t="s">
        <v>37</v>
      </c>
      <c r="D25" s="74"/>
      <c r="E25" s="75"/>
      <c r="F25" s="76"/>
      <c r="G25" s="77">
        <f>K10</f>
        <v>0</v>
      </c>
      <c r="H25" s="78" t="s">
        <v>36</v>
      </c>
      <c r="I25" s="151"/>
      <c r="J25" s="151"/>
      <c r="K25" s="150"/>
      <c r="L25" s="72"/>
    </row>
    <row r="26" spans="1:17" s="43" customFormat="1" ht="14" hidden="1" outlineLevel="1" x14ac:dyDescent="0.3">
      <c r="C26" s="81" t="s">
        <v>38</v>
      </c>
      <c r="D26" s="82"/>
      <c r="E26" s="83"/>
      <c r="F26" s="84"/>
      <c r="G26" s="85" t="e">
        <f>1/G24*G25-1</f>
        <v>#DIV/0!</v>
      </c>
      <c r="H26" s="86"/>
      <c r="I26" s="149"/>
      <c r="J26" s="149"/>
      <c r="K26" s="149"/>
      <c r="L26" s="148"/>
      <c r="M26" s="142"/>
      <c r="N26" s="142"/>
    </row>
    <row r="27" spans="1:17" s="43" customFormat="1" ht="14" hidden="1" outlineLevel="1" x14ac:dyDescent="0.3">
      <c r="C27" s="81" t="s">
        <v>39</v>
      </c>
      <c r="D27" s="82"/>
      <c r="E27" s="83"/>
      <c r="F27" s="84"/>
      <c r="G27" s="85" t="e">
        <f>1/G24*G25</f>
        <v>#DIV/0!</v>
      </c>
      <c r="H27" s="89"/>
      <c r="I27" s="149"/>
      <c r="J27" s="149"/>
      <c r="K27" s="149"/>
      <c r="L27" s="148"/>
      <c r="M27" s="142"/>
      <c r="N27" s="142"/>
    </row>
    <row r="28" spans="1:17" s="43" customFormat="1" ht="14" collapsed="1" x14ac:dyDescent="0.3">
      <c r="C28" s="147"/>
      <c r="D28" s="146"/>
      <c r="E28" s="49"/>
      <c r="G28" s="145"/>
      <c r="H28" s="51"/>
      <c r="I28" s="144"/>
      <c r="J28" s="144"/>
      <c r="K28" s="144"/>
      <c r="L28" s="143"/>
      <c r="M28" s="142"/>
      <c r="N28" s="142"/>
    </row>
    <row r="29" spans="1:17" ht="45.75" customHeight="1" x14ac:dyDescent="0.25">
      <c r="C29" s="210" t="s">
        <v>93</v>
      </c>
      <c r="D29" s="210"/>
      <c r="E29" s="210"/>
      <c r="F29" s="210"/>
      <c r="G29" s="210"/>
      <c r="H29" s="210"/>
      <c r="I29" s="210"/>
      <c r="J29" s="210"/>
      <c r="K29" s="210"/>
      <c r="L29" s="210"/>
      <c r="M29" s="141"/>
      <c r="N29" s="141"/>
      <c r="O29" s="141"/>
      <c r="P29" s="141"/>
      <c r="Q29" s="141"/>
    </row>
    <row r="30" spans="1:17" x14ac:dyDescent="0.25">
      <c r="C30" s="104" t="s">
        <v>54</v>
      </c>
      <c r="D30" s="104"/>
      <c r="E30" s="104"/>
      <c r="F30" s="104"/>
      <c r="G30" s="104"/>
      <c r="H30" s="104"/>
      <c r="I30" s="104"/>
      <c r="J30" s="104"/>
      <c r="K30" s="104"/>
      <c r="L30" s="104"/>
      <c r="M30" s="140"/>
      <c r="N30" s="140"/>
      <c r="O30" s="140"/>
      <c r="P30" s="140"/>
      <c r="Q30" s="140"/>
    </row>
    <row r="31" spans="1:17" ht="14" x14ac:dyDescent="0.3">
      <c r="C31" s="139"/>
      <c r="D31" s="138"/>
      <c r="E31" s="138"/>
      <c r="F31" s="137"/>
      <c r="G31" s="136"/>
      <c r="H31" s="136"/>
      <c r="I31" s="100"/>
      <c r="J31" s="135"/>
      <c r="L31" s="134"/>
      <c r="M31" s="134"/>
      <c r="N31" s="125"/>
      <c r="O31" s="133"/>
      <c r="P31" s="132"/>
    </row>
    <row r="32" spans="1:17" ht="14" hidden="1" outlineLevel="1" x14ac:dyDescent="0.3">
      <c r="C32" s="124" t="s">
        <v>40</v>
      </c>
      <c r="D32" s="131"/>
      <c r="E32" s="130"/>
      <c r="F32" s="129"/>
      <c r="G32" s="128"/>
      <c r="H32" s="127"/>
      <c r="I32" s="126"/>
      <c r="J32" s="126"/>
      <c r="K32" s="126"/>
      <c r="L32" s="125"/>
    </row>
    <row r="33" spans="3:12" ht="14" hidden="1" outlineLevel="1" x14ac:dyDescent="0.3">
      <c r="C33" s="124" t="s">
        <v>41</v>
      </c>
      <c r="E33" s="118"/>
      <c r="F33" s="117"/>
      <c r="G33" s="123"/>
      <c r="H33" s="52"/>
      <c r="I33" s="116"/>
      <c r="J33" s="116"/>
      <c r="K33" s="116"/>
      <c r="L33" s="125"/>
    </row>
    <row r="34" spans="3:12" ht="14" hidden="1" outlineLevel="1" x14ac:dyDescent="0.3">
      <c r="C34" s="124"/>
      <c r="E34" s="118"/>
      <c r="F34" s="117"/>
      <c r="G34" s="123"/>
      <c r="H34" s="52"/>
      <c r="I34" s="116"/>
      <c r="J34" s="116"/>
      <c r="K34" s="116"/>
      <c r="L34" s="125"/>
    </row>
    <row r="35" spans="3:12" ht="13" hidden="1" outlineLevel="1" x14ac:dyDescent="0.3">
      <c r="C35" s="124"/>
      <c r="E35" s="118"/>
      <c r="F35" s="117"/>
      <c r="G35" s="123"/>
      <c r="H35" s="52"/>
      <c r="I35" s="116"/>
      <c r="J35" s="116"/>
      <c r="K35" s="116"/>
      <c r="L35" s="115"/>
    </row>
    <row r="36" spans="3:12" ht="14.5" hidden="1" outlineLevel="1" thickBot="1" x14ac:dyDescent="0.35">
      <c r="C36" s="122" t="s">
        <v>42</v>
      </c>
      <c r="D36" s="54"/>
      <c r="E36" s="121" t="s">
        <v>43</v>
      </c>
      <c r="F36" s="54"/>
      <c r="G36" s="95"/>
      <c r="H36" s="120" t="s">
        <v>44</v>
      </c>
      <c r="J36" s="54"/>
      <c r="K36" s="54"/>
      <c r="L36" s="54"/>
    </row>
    <row r="37" spans="3:12" collapsed="1" x14ac:dyDescent="0.25">
      <c r="C37" s="119"/>
      <c r="E37" s="118"/>
      <c r="F37" s="117"/>
      <c r="G37" s="117"/>
      <c r="H37" s="52"/>
      <c r="I37" s="116"/>
      <c r="J37" s="116"/>
      <c r="K37" s="116"/>
    </row>
    <row r="38" spans="3:12" x14ac:dyDescent="0.25">
      <c r="L38" s="115"/>
    </row>
  </sheetData>
  <sheetProtection algorithmName="SHA-512" hashValue="pu7VCEcuyrlojdNUp3ZWFLzmUaHfikrThHPJWcex8v4/hjl7rCFzm+67twuJx/8hY8W0+0rhRhvCErU/ZrZ/yQ==" saltValue="54tuVwN9ERpaQ88b8hsAjA==" spinCount="100000" sheet="1" selectLockedCells="1"/>
  <mergeCells count="7">
    <mergeCell ref="C29:L29"/>
    <mergeCell ref="C20:D20"/>
    <mergeCell ref="F2:J2"/>
    <mergeCell ref="F5:J5"/>
    <mergeCell ref="F6:J6"/>
    <mergeCell ref="L10:L19"/>
    <mergeCell ref="K10:K19"/>
  </mergeCells>
  <printOptions horizontalCentered="1" gridLinesSet="0"/>
  <pageMargins left="0.39370078740157483" right="0.19685039370078741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3ABC-B23D-452F-9309-3192A3524B1C}">
  <dimension ref="A1:Q29"/>
  <sheetViews>
    <sheetView showGridLines="0" tabSelected="1" topLeftCell="C1" zoomScaleNormal="100" workbookViewId="0">
      <selection activeCell="F5" sqref="F5:J5"/>
    </sheetView>
  </sheetViews>
  <sheetFormatPr baseColWidth="10" defaultRowHeight="12.5" outlineLevelRow="1" outlineLevelCol="1" x14ac:dyDescent="0.25"/>
  <cols>
    <col min="1" max="2" width="0" hidden="1" customWidth="1"/>
    <col min="3" max="3" width="7.54296875" customWidth="1"/>
    <col min="4" max="4" width="44.7265625" customWidth="1"/>
    <col min="5" max="5" width="11.54296875" customWidth="1"/>
    <col min="6" max="6" width="14.54296875" bestFit="1" customWidth="1"/>
    <col min="7" max="7" width="14.54296875" hidden="1" customWidth="1" outlineLevel="1"/>
    <col min="8" max="8" width="21.1796875" bestFit="1" customWidth="1" collapsed="1"/>
    <col min="9" max="9" width="13.453125" customWidth="1"/>
    <col min="10" max="10" width="11.81640625" customWidth="1"/>
    <col min="11" max="11" width="11.1796875" customWidth="1"/>
    <col min="12" max="12" width="14.54296875" customWidth="1"/>
  </cols>
  <sheetData>
    <row r="1" spans="1:12" s="1" customFormat="1" ht="21" customHeight="1" x14ac:dyDescent="0.35">
      <c r="C1" s="188" t="s">
        <v>0</v>
      </c>
      <c r="D1" s="191"/>
      <c r="F1" s="209" t="s">
        <v>60</v>
      </c>
      <c r="G1" s="190"/>
      <c r="H1" s="189"/>
      <c r="I1" s="189"/>
      <c r="J1" s="58"/>
      <c r="K1" s="133" t="s">
        <v>1</v>
      </c>
      <c r="L1" s="108">
        <v>46357</v>
      </c>
    </row>
    <row r="2" spans="1:12" s="4" customFormat="1" ht="21" customHeight="1" x14ac:dyDescent="0.3">
      <c r="C2" s="188" t="s">
        <v>47</v>
      </c>
      <c r="D2" s="138"/>
      <c r="E2" s="59"/>
      <c r="F2" s="219" t="s">
        <v>53</v>
      </c>
      <c r="G2" s="219"/>
      <c r="H2" s="219"/>
      <c r="I2" s="219"/>
      <c r="J2" s="219"/>
      <c r="K2" s="133" t="s">
        <v>2</v>
      </c>
      <c r="L2" s="108">
        <v>46357</v>
      </c>
    </row>
    <row r="3" spans="1:12" s="4" customFormat="1" ht="21" customHeight="1" x14ac:dyDescent="0.3">
      <c r="C3" s="188"/>
      <c r="D3" s="138"/>
      <c r="E3" s="59"/>
      <c r="F3" s="106" t="s">
        <v>109</v>
      </c>
      <c r="G3" s="206"/>
      <c r="H3" s="206"/>
      <c r="I3" s="206"/>
      <c r="J3" s="206"/>
      <c r="K3" s="133"/>
      <c r="L3" s="108"/>
    </row>
    <row r="4" spans="1:12" s="6" customFormat="1" ht="18" customHeight="1" x14ac:dyDescent="0.3">
      <c r="C4" s="131" t="s">
        <v>3</v>
      </c>
      <c r="D4" s="106" t="s">
        <v>88</v>
      </c>
      <c r="E4" s="187" t="s">
        <v>4</v>
      </c>
      <c r="F4" s="113" t="s">
        <v>87</v>
      </c>
      <c r="G4" s="113"/>
      <c r="H4" s="113"/>
      <c r="I4" s="113"/>
      <c r="J4" s="113"/>
      <c r="K4" s="186" t="s">
        <v>5</v>
      </c>
      <c r="L4" s="109" t="s">
        <v>107</v>
      </c>
    </row>
    <row r="5" spans="1:12" s="6" customFormat="1" ht="18" customHeight="1" x14ac:dyDescent="0.3">
      <c r="C5" s="131" t="s">
        <v>6</v>
      </c>
      <c r="D5" s="221"/>
      <c r="E5" s="106" t="s">
        <v>7</v>
      </c>
      <c r="F5" s="231"/>
      <c r="G5" s="231"/>
      <c r="H5" s="231"/>
      <c r="I5" s="231"/>
      <c r="J5" s="231"/>
      <c r="K5" s="186" t="s">
        <v>8</v>
      </c>
      <c r="L5" s="223"/>
    </row>
    <row r="6" spans="1:12" s="10" customFormat="1" ht="18" customHeight="1" x14ac:dyDescent="0.3">
      <c r="C6" s="106" t="s">
        <v>9</v>
      </c>
      <c r="D6" s="113" t="s">
        <v>61</v>
      </c>
      <c r="E6" s="155" t="s">
        <v>10</v>
      </c>
      <c r="F6" s="214" t="s">
        <v>57</v>
      </c>
      <c r="G6" s="214"/>
      <c r="H6" s="214"/>
      <c r="I6" s="214"/>
      <c r="J6" s="214"/>
      <c r="K6" s="186" t="s">
        <v>8</v>
      </c>
      <c r="L6" s="110" t="s">
        <v>59</v>
      </c>
    </row>
    <row r="7" spans="1:12" s="180" customFormat="1" ht="33" customHeight="1" x14ac:dyDescent="0.25">
      <c r="A7" s="182" t="s">
        <v>11</v>
      </c>
      <c r="B7" s="182" t="s">
        <v>12</v>
      </c>
      <c r="C7" s="182" t="s">
        <v>13</v>
      </c>
      <c r="D7" s="182" t="s">
        <v>14</v>
      </c>
      <c r="E7" s="184" t="s">
        <v>48</v>
      </c>
      <c r="F7" s="184" t="s">
        <v>49</v>
      </c>
      <c r="G7" s="185" t="s">
        <v>49</v>
      </c>
      <c r="H7" s="184" t="s">
        <v>50</v>
      </c>
      <c r="I7" s="183" t="s">
        <v>51</v>
      </c>
      <c r="J7" s="182" t="s">
        <v>15</v>
      </c>
      <c r="K7" s="182" t="s">
        <v>16</v>
      </c>
      <c r="L7" s="181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92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6" customFormat="1" ht="12" customHeight="1" x14ac:dyDescent="0.3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79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24.75" customHeight="1" x14ac:dyDescent="0.25">
      <c r="A10" s="25"/>
      <c r="B10" s="25"/>
      <c r="C10" s="178" t="s">
        <v>31</v>
      </c>
      <c r="D10" s="176" t="s">
        <v>86</v>
      </c>
      <c r="E10" s="208">
        <v>35.9</v>
      </c>
      <c r="F10" s="227"/>
      <c r="G10" s="172" t="e">
        <f>F10*$G$18</f>
        <v>#DIV/0!</v>
      </c>
      <c r="H10" s="171" t="e">
        <f>E10*G10</f>
        <v>#DIV/0!</v>
      </c>
      <c r="I10" s="170" t="e">
        <f>H10*19%</f>
        <v>#DIV/0!</v>
      </c>
      <c r="J10" s="170" t="e">
        <f>H10+I10</f>
        <v>#DIV/0!</v>
      </c>
      <c r="K10" s="232"/>
      <c r="L10" s="114" t="s">
        <v>46</v>
      </c>
    </row>
    <row r="11" spans="1:12" ht="37" customHeight="1" thickBot="1" x14ac:dyDescent="0.3">
      <c r="A11" s="25"/>
      <c r="B11" s="25"/>
      <c r="C11" s="217" t="s">
        <v>32</v>
      </c>
      <c r="D11" s="218"/>
      <c r="E11" s="169">
        <f>SUM(E10:E10)</f>
        <v>35.9</v>
      </c>
      <c r="F11" s="168"/>
      <c r="G11" s="167"/>
      <c r="H11" s="166" t="e">
        <f>SUM(H10:H10)</f>
        <v>#DIV/0!</v>
      </c>
      <c r="I11" s="166" t="e">
        <f>SUM(I10:I10)</f>
        <v>#DIV/0!</v>
      </c>
      <c r="J11" s="166" t="e">
        <f>SUM(H11:I11)</f>
        <v>#DIV/0!</v>
      </c>
      <c r="K11" s="165"/>
      <c r="L11" s="61" t="s">
        <v>52</v>
      </c>
    </row>
    <row r="12" spans="1:12" ht="26.25" customHeight="1" x14ac:dyDescent="0.25">
      <c r="C12" s="58"/>
      <c r="F12" s="158" t="s">
        <v>33</v>
      </c>
      <c r="G12" s="158" t="s">
        <v>33</v>
      </c>
      <c r="H12" s="164" t="e">
        <f>H11*4</f>
        <v>#DIV/0!</v>
      </c>
      <c r="I12" s="163" t="e">
        <f>H12*19%</f>
        <v>#DIV/0!</v>
      </c>
      <c r="J12" s="163" t="e">
        <f>H12+I12</f>
        <v>#DIV/0!</v>
      </c>
      <c r="K12" s="162"/>
      <c r="L12" s="161" t="s">
        <v>34</v>
      </c>
    </row>
    <row r="13" spans="1:12" ht="18" hidden="1" customHeight="1" outlineLevel="1" x14ac:dyDescent="0.25">
      <c r="C13" s="160" t="s">
        <v>45</v>
      </c>
      <c r="F13" s="158"/>
      <c r="G13" s="158"/>
      <c r="H13" s="159"/>
      <c r="I13" s="156"/>
      <c r="J13" s="156"/>
      <c r="K13" s="156"/>
      <c r="L13" s="155"/>
    </row>
    <row r="14" spans="1:12" ht="12" hidden="1" customHeight="1" outlineLevel="1" x14ac:dyDescent="0.25">
      <c r="C14" s="58"/>
      <c r="F14" s="158"/>
      <c r="G14" s="158"/>
      <c r="H14" s="157"/>
      <c r="I14" s="156"/>
      <c r="J14" s="156"/>
      <c r="K14" s="156"/>
      <c r="L14" s="155"/>
    </row>
    <row r="15" spans="1:12" s="43" customFormat="1" ht="15.5" hidden="1" outlineLevel="1" x14ac:dyDescent="0.25">
      <c r="C15" s="66" t="s">
        <v>35</v>
      </c>
      <c r="D15" s="154"/>
      <c r="E15" s="154"/>
      <c r="F15" s="84"/>
      <c r="G15" s="153">
        <f>K10</f>
        <v>0</v>
      </c>
      <c r="H15" s="152" t="s">
        <v>36</v>
      </c>
      <c r="I15" s="72"/>
      <c r="J15" s="72"/>
      <c r="K15" s="72"/>
      <c r="L15" s="72"/>
    </row>
    <row r="16" spans="1:12" s="43" customFormat="1" ht="13" hidden="1" outlineLevel="1" x14ac:dyDescent="0.25">
      <c r="C16" s="73" t="s">
        <v>37</v>
      </c>
      <c r="D16" s="74"/>
      <c r="E16" s="75"/>
      <c r="F16" s="76"/>
      <c r="G16" s="77">
        <f>K10</f>
        <v>0</v>
      </c>
      <c r="H16" s="78" t="s">
        <v>36</v>
      </c>
      <c r="I16" s="151"/>
      <c r="J16" s="151"/>
      <c r="K16" s="150"/>
      <c r="L16" s="72"/>
    </row>
    <row r="17" spans="3:17" s="43" customFormat="1" ht="14" hidden="1" outlineLevel="1" x14ac:dyDescent="0.3">
      <c r="C17" s="81" t="s">
        <v>38</v>
      </c>
      <c r="D17" s="82"/>
      <c r="E17" s="83"/>
      <c r="F17" s="84"/>
      <c r="G17" s="85" t="e">
        <f>1/G15*G16-1</f>
        <v>#DIV/0!</v>
      </c>
      <c r="H17" s="86"/>
      <c r="I17" s="149"/>
      <c r="J17" s="149"/>
      <c r="K17" s="149"/>
      <c r="L17" s="148"/>
      <c r="M17" s="142"/>
      <c r="N17" s="142"/>
    </row>
    <row r="18" spans="3:17" s="43" customFormat="1" ht="14" hidden="1" outlineLevel="1" x14ac:dyDescent="0.3">
      <c r="C18" s="81" t="s">
        <v>39</v>
      </c>
      <c r="D18" s="82"/>
      <c r="E18" s="83"/>
      <c r="F18" s="84"/>
      <c r="G18" s="85" t="e">
        <f>1/G15*G16</f>
        <v>#DIV/0!</v>
      </c>
      <c r="H18" s="89"/>
      <c r="I18" s="149"/>
      <c r="J18" s="149"/>
      <c r="K18" s="149"/>
      <c r="L18" s="148"/>
      <c r="M18" s="142"/>
      <c r="N18" s="142"/>
    </row>
    <row r="19" spans="3:17" s="43" customFormat="1" ht="14" collapsed="1" x14ac:dyDescent="0.3">
      <c r="C19" s="147"/>
      <c r="D19" s="146"/>
      <c r="E19" s="49"/>
      <c r="G19" s="145"/>
      <c r="H19" s="51"/>
      <c r="I19" s="144"/>
      <c r="J19" s="144"/>
      <c r="K19" s="144"/>
      <c r="L19" s="143"/>
      <c r="M19" s="142"/>
      <c r="N19" s="142"/>
    </row>
    <row r="20" spans="3:17" ht="45.75" customHeight="1" x14ac:dyDescent="0.25">
      <c r="C20" s="210" t="s">
        <v>93</v>
      </c>
      <c r="D20" s="210"/>
      <c r="E20" s="210"/>
      <c r="F20" s="210"/>
      <c r="G20" s="210"/>
      <c r="H20" s="210"/>
      <c r="I20" s="210"/>
      <c r="J20" s="210"/>
      <c r="K20" s="210"/>
      <c r="L20" s="210"/>
      <c r="M20" s="141"/>
      <c r="N20" s="141"/>
      <c r="O20" s="141"/>
      <c r="P20" s="141"/>
      <c r="Q20" s="141"/>
    </row>
    <row r="21" spans="3:17" x14ac:dyDescent="0.25">
      <c r="C21" s="104" t="s">
        <v>54</v>
      </c>
      <c r="D21" s="104"/>
      <c r="E21" s="104"/>
      <c r="F21" s="104"/>
      <c r="G21" s="104"/>
      <c r="H21" s="104"/>
      <c r="I21" s="104"/>
      <c r="J21" s="104"/>
      <c r="K21" s="104"/>
      <c r="L21" s="104"/>
      <c r="M21" s="140"/>
      <c r="N21" s="140"/>
      <c r="O21" s="140"/>
      <c r="P21" s="140"/>
      <c r="Q21" s="140"/>
    </row>
    <row r="22" spans="3:17" ht="14" x14ac:dyDescent="0.3">
      <c r="C22" s="139"/>
      <c r="D22" s="138"/>
      <c r="E22" s="138"/>
      <c r="F22" s="137"/>
      <c r="G22" s="136"/>
      <c r="H22" s="136"/>
      <c r="I22" s="100"/>
      <c r="J22" s="135"/>
      <c r="L22" s="134"/>
      <c r="M22" s="134"/>
      <c r="N22" s="125"/>
      <c r="O22" s="133"/>
      <c r="P22" s="132"/>
    </row>
    <row r="23" spans="3:17" ht="14" hidden="1" outlineLevel="1" x14ac:dyDescent="0.3">
      <c r="C23" s="124" t="s">
        <v>40</v>
      </c>
      <c r="D23" s="131"/>
      <c r="E23" s="130"/>
      <c r="F23" s="129"/>
      <c r="G23" s="128"/>
      <c r="H23" s="127"/>
      <c r="I23" s="126"/>
      <c r="J23" s="126"/>
      <c r="K23" s="126"/>
      <c r="L23" s="125"/>
    </row>
    <row r="24" spans="3:17" ht="14" hidden="1" outlineLevel="1" x14ac:dyDescent="0.3">
      <c r="C24" s="124" t="s">
        <v>41</v>
      </c>
      <c r="E24" s="118"/>
      <c r="F24" s="117"/>
      <c r="G24" s="123"/>
      <c r="H24" s="52"/>
      <c r="I24" s="116"/>
      <c r="J24" s="116"/>
      <c r="K24" s="116"/>
      <c r="L24" s="125"/>
    </row>
    <row r="25" spans="3:17" ht="14" hidden="1" outlineLevel="1" x14ac:dyDescent="0.3">
      <c r="C25" s="124"/>
      <c r="E25" s="118"/>
      <c r="F25" s="117"/>
      <c r="G25" s="123"/>
      <c r="H25" s="52"/>
      <c r="I25" s="116"/>
      <c r="J25" s="116"/>
      <c r="K25" s="116"/>
      <c r="L25" s="125"/>
    </row>
    <row r="26" spans="3:17" ht="13" hidden="1" outlineLevel="1" x14ac:dyDescent="0.3">
      <c r="C26" s="124"/>
      <c r="E26" s="118"/>
      <c r="F26" s="117"/>
      <c r="G26" s="123"/>
      <c r="H26" s="52"/>
      <c r="I26" s="116"/>
      <c r="J26" s="116"/>
      <c r="K26" s="116"/>
      <c r="L26" s="115"/>
    </row>
    <row r="27" spans="3:17" ht="14.5" hidden="1" outlineLevel="1" thickBot="1" x14ac:dyDescent="0.35">
      <c r="C27" s="122" t="s">
        <v>42</v>
      </c>
      <c r="D27" s="54"/>
      <c r="E27" s="121" t="s">
        <v>43</v>
      </c>
      <c r="F27" s="54"/>
      <c r="G27" s="95"/>
      <c r="H27" s="120" t="s">
        <v>44</v>
      </c>
      <c r="J27" s="54"/>
      <c r="K27" s="54"/>
      <c r="L27" s="54"/>
    </row>
    <row r="28" spans="3:17" collapsed="1" x14ac:dyDescent="0.25">
      <c r="C28" s="119"/>
      <c r="E28" s="118"/>
      <c r="F28" s="117"/>
      <c r="G28" s="117"/>
      <c r="H28" s="52"/>
      <c r="I28" s="116"/>
      <c r="J28" s="116"/>
      <c r="K28" s="116"/>
    </row>
    <row r="29" spans="3:17" x14ac:dyDescent="0.25">
      <c r="L29" s="115"/>
    </row>
  </sheetData>
  <sheetProtection algorithmName="SHA-512" hashValue="U6aPepajEqtL95f3c3yv0tu7pi4YFcKiELEhK+p840oEmtmPJM+skoWjTvAda1Kve1lFPrPT7d7VXJNNFo3IPg==" saltValue="gKdo9FYvIOKP/qHym4sibQ==" spinCount="100000" sheet="1" selectLockedCells="1"/>
  <mergeCells count="5">
    <mergeCell ref="C20:L20"/>
    <mergeCell ref="C11:D11"/>
    <mergeCell ref="F2:J2"/>
    <mergeCell ref="F5:J5"/>
    <mergeCell ref="F6:J6"/>
  </mergeCells>
  <printOptions horizontalCentered="1" gridLinesSet="0"/>
  <pageMargins left="0.39370078740157483" right="0.19685039370078741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FE45-DF45-4D32-BE0B-FE53C6FFF787}">
  <dimension ref="A1:C7"/>
  <sheetViews>
    <sheetView workbookViewId="0">
      <selection sqref="A1:C1"/>
    </sheetView>
  </sheetViews>
  <sheetFormatPr baseColWidth="10" defaultRowHeight="12.5" x14ac:dyDescent="0.25"/>
  <cols>
    <col min="1" max="1" width="56.26953125" customWidth="1"/>
    <col min="2" max="2" width="38" customWidth="1"/>
    <col min="3" max="3" width="37.453125" customWidth="1"/>
    <col min="257" max="257" width="56.26953125" customWidth="1"/>
    <col min="258" max="258" width="38" customWidth="1"/>
    <col min="259" max="259" width="37.453125" customWidth="1"/>
    <col min="513" max="513" width="56.26953125" customWidth="1"/>
    <col min="514" max="514" width="38" customWidth="1"/>
    <col min="515" max="515" width="37.453125" customWidth="1"/>
    <col min="769" max="769" width="56.26953125" customWidth="1"/>
    <col min="770" max="770" width="38" customWidth="1"/>
    <col min="771" max="771" width="37.453125" customWidth="1"/>
    <col min="1025" max="1025" width="56.26953125" customWidth="1"/>
    <col min="1026" max="1026" width="38" customWidth="1"/>
    <col min="1027" max="1027" width="37.453125" customWidth="1"/>
    <col min="1281" max="1281" width="56.26953125" customWidth="1"/>
    <col min="1282" max="1282" width="38" customWidth="1"/>
    <col min="1283" max="1283" width="37.453125" customWidth="1"/>
    <col min="1537" max="1537" width="56.26953125" customWidth="1"/>
    <col min="1538" max="1538" width="38" customWidth="1"/>
    <col min="1539" max="1539" width="37.453125" customWidth="1"/>
    <col min="1793" max="1793" width="56.26953125" customWidth="1"/>
    <col min="1794" max="1794" width="38" customWidth="1"/>
    <col min="1795" max="1795" width="37.453125" customWidth="1"/>
    <col min="2049" max="2049" width="56.26953125" customWidth="1"/>
    <col min="2050" max="2050" width="38" customWidth="1"/>
    <col min="2051" max="2051" width="37.453125" customWidth="1"/>
    <col min="2305" max="2305" width="56.26953125" customWidth="1"/>
    <col min="2306" max="2306" width="38" customWidth="1"/>
    <col min="2307" max="2307" width="37.453125" customWidth="1"/>
    <col min="2561" max="2561" width="56.26953125" customWidth="1"/>
    <col min="2562" max="2562" width="38" customWidth="1"/>
    <col min="2563" max="2563" width="37.453125" customWidth="1"/>
    <col min="2817" max="2817" width="56.26953125" customWidth="1"/>
    <col min="2818" max="2818" width="38" customWidth="1"/>
    <col min="2819" max="2819" width="37.453125" customWidth="1"/>
    <col min="3073" max="3073" width="56.26953125" customWidth="1"/>
    <col min="3074" max="3074" width="38" customWidth="1"/>
    <col min="3075" max="3075" width="37.453125" customWidth="1"/>
    <col min="3329" max="3329" width="56.26953125" customWidth="1"/>
    <col min="3330" max="3330" width="38" customWidth="1"/>
    <col min="3331" max="3331" width="37.453125" customWidth="1"/>
    <col min="3585" max="3585" width="56.26953125" customWidth="1"/>
    <col min="3586" max="3586" width="38" customWidth="1"/>
    <col min="3587" max="3587" width="37.453125" customWidth="1"/>
    <col min="3841" max="3841" width="56.26953125" customWidth="1"/>
    <col min="3842" max="3842" width="38" customWidth="1"/>
    <col min="3843" max="3843" width="37.453125" customWidth="1"/>
    <col min="4097" max="4097" width="56.26953125" customWidth="1"/>
    <col min="4098" max="4098" width="38" customWidth="1"/>
    <col min="4099" max="4099" width="37.453125" customWidth="1"/>
    <col min="4353" max="4353" width="56.26953125" customWidth="1"/>
    <col min="4354" max="4354" width="38" customWidth="1"/>
    <col min="4355" max="4355" width="37.453125" customWidth="1"/>
    <col min="4609" max="4609" width="56.26953125" customWidth="1"/>
    <col min="4610" max="4610" width="38" customWidth="1"/>
    <col min="4611" max="4611" width="37.453125" customWidth="1"/>
    <col min="4865" max="4865" width="56.26953125" customWidth="1"/>
    <col min="4866" max="4866" width="38" customWidth="1"/>
    <col min="4867" max="4867" width="37.453125" customWidth="1"/>
    <col min="5121" max="5121" width="56.26953125" customWidth="1"/>
    <col min="5122" max="5122" width="38" customWidth="1"/>
    <col min="5123" max="5123" width="37.453125" customWidth="1"/>
    <col min="5377" max="5377" width="56.26953125" customWidth="1"/>
    <col min="5378" max="5378" width="38" customWidth="1"/>
    <col min="5379" max="5379" width="37.453125" customWidth="1"/>
    <col min="5633" max="5633" width="56.26953125" customWidth="1"/>
    <col min="5634" max="5634" width="38" customWidth="1"/>
    <col min="5635" max="5635" width="37.453125" customWidth="1"/>
    <col min="5889" max="5889" width="56.26953125" customWidth="1"/>
    <col min="5890" max="5890" width="38" customWidth="1"/>
    <col min="5891" max="5891" width="37.453125" customWidth="1"/>
    <col min="6145" max="6145" width="56.26953125" customWidth="1"/>
    <col min="6146" max="6146" width="38" customWidth="1"/>
    <col min="6147" max="6147" width="37.453125" customWidth="1"/>
    <col min="6401" max="6401" width="56.26953125" customWidth="1"/>
    <col min="6402" max="6402" width="38" customWidth="1"/>
    <col min="6403" max="6403" width="37.453125" customWidth="1"/>
    <col min="6657" max="6657" width="56.26953125" customWidth="1"/>
    <col min="6658" max="6658" width="38" customWidth="1"/>
    <col min="6659" max="6659" width="37.453125" customWidth="1"/>
    <col min="6913" max="6913" width="56.26953125" customWidth="1"/>
    <col min="6914" max="6914" width="38" customWidth="1"/>
    <col min="6915" max="6915" width="37.453125" customWidth="1"/>
    <col min="7169" max="7169" width="56.26953125" customWidth="1"/>
    <col min="7170" max="7170" width="38" customWidth="1"/>
    <col min="7171" max="7171" width="37.453125" customWidth="1"/>
    <col min="7425" max="7425" width="56.26953125" customWidth="1"/>
    <col min="7426" max="7426" width="38" customWidth="1"/>
    <col min="7427" max="7427" width="37.453125" customWidth="1"/>
    <col min="7681" max="7681" width="56.26953125" customWidth="1"/>
    <col min="7682" max="7682" width="38" customWidth="1"/>
    <col min="7683" max="7683" width="37.453125" customWidth="1"/>
    <col min="7937" max="7937" width="56.26953125" customWidth="1"/>
    <col min="7938" max="7938" width="38" customWidth="1"/>
    <col min="7939" max="7939" width="37.453125" customWidth="1"/>
    <col min="8193" max="8193" width="56.26953125" customWidth="1"/>
    <col min="8194" max="8194" width="38" customWidth="1"/>
    <col min="8195" max="8195" width="37.453125" customWidth="1"/>
    <col min="8449" max="8449" width="56.26953125" customWidth="1"/>
    <col min="8450" max="8450" width="38" customWidth="1"/>
    <col min="8451" max="8451" width="37.453125" customWidth="1"/>
    <col min="8705" max="8705" width="56.26953125" customWidth="1"/>
    <col min="8706" max="8706" width="38" customWidth="1"/>
    <col min="8707" max="8707" width="37.453125" customWidth="1"/>
    <col min="8961" max="8961" width="56.26953125" customWidth="1"/>
    <col min="8962" max="8962" width="38" customWidth="1"/>
    <col min="8963" max="8963" width="37.453125" customWidth="1"/>
    <col min="9217" max="9217" width="56.26953125" customWidth="1"/>
    <col min="9218" max="9218" width="38" customWidth="1"/>
    <col min="9219" max="9219" width="37.453125" customWidth="1"/>
    <col min="9473" max="9473" width="56.26953125" customWidth="1"/>
    <col min="9474" max="9474" width="38" customWidth="1"/>
    <col min="9475" max="9475" width="37.453125" customWidth="1"/>
    <col min="9729" max="9729" width="56.26953125" customWidth="1"/>
    <col min="9730" max="9730" width="38" customWidth="1"/>
    <col min="9731" max="9731" width="37.453125" customWidth="1"/>
    <col min="9985" max="9985" width="56.26953125" customWidth="1"/>
    <col min="9986" max="9986" width="38" customWidth="1"/>
    <col min="9987" max="9987" width="37.453125" customWidth="1"/>
    <col min="10241" max="10241" width="56.26953125" customWidth="1"/>
    <col min="10242" max="10242" width="38" customWidth="1"/>
    <col min="10243" max="10243" width="37.453125" customWidth="1"/>
    <col min="10497" max="10497" width="56.26953125" customWidth="1"/>
    <col min="10498" max="10498" width="38" customWidth="1"/>
    <col min="10499" max="10499" width="37.453125" customWidth="1"/>
    <col min="10753" max="10753" width="56.26953125" customWidth="1"/>
    <col min="10754" max="10754" width="38" customWidth="1"/>
    <col min="10755" max="10755" width="37.453125" customWidth="1"/>
    <col min="11009" max="11009" width="56.26953125" customWidth="1"/>
    <col min="11010" max="11010" width="38" customWidth="1"/>
    <col min="11011" max="11011" width="37.453125" customWidth="1"/>
    <col min="11265" max="11265" width="56.26953125" customWidth="1"/>
    <col min="11266" max="11266" width="38" customWidth="1"/>
    <col min="11267" max="11267" width="37.453125" customWidth="1"/>
    <col min="11521" max="11521" width="56.26953125" customWidth="1"/>
    <col min="11522" max="11522" width="38" customWidth="1"/>
    <col min="11523" max="11523" width="37.453125" customWidth="1"/>
    <col min="11777" max="11777" width="56.26953125" customWidth="1"/>
    <col min="11778" max="11778" width="38" customWidth="1"/>
    <col min="11779" max="11779" width="37.453125" customWidth="1"/>
    <col min="12033" max="12033" width="56.26953125" customWidth="1"/>
    <col min="12034" max="12034" width="38" customWidth="1"/>
    <col min="12035" max="12035" width="37.453125" customWidth="1"/>
    <col min="12289" max="12289" width="56.26953125" customWidth="1"/>
    <col min="12290" max="12290" width="38" customWidth="1"/>
    <col min="12291" max="12291" width="37.453125" customWidth="1"/>
    <col min="12545" max="12545" width="56.26953125" customWidth="1"/>
    <col min="12546" max="12546" width="38" customWidth="1"/>
    <col min="12547" max="12547" width="37.453125" customWidth="1"/>
    <col min="12801" max="12801" width="56.26953125" customWidth="1"/>
    <col min="12802" max="12802" width="38" customWidth="1"/>
    <col min="12803" max="12803" width="37.453125" customWidth="1"/>
    <col min="13057" max="13057" width="56.26953125" customWidth="1"/>
    <col min="13058" max="13058" width="38" customWidth="1"/>
    <col min="13059" max="13059" width="37.453125" customWidth="1"/>
    <col min="13313" max="13313" width="56.26953125" customWidth="1"/>
    <col min="13314" max="13314" width="38" customWidth="1"/>
    <col min="13315" max="13315" width="37.453125" customWidth="1"/>
    <col min="13569" max="13569" width="56.26953125" customWidth="1"/>
    <col min="13570" max="13570" width="38" customWidth="1"/>
    <col min="13571" max="13571" width="37.453125" customWidth="1"/>
    <col min="13825" max="13825" width="56.26953125" customWidth="1"/>
    <col min="13826" max="13826" width="38" customWidth="1"/>
    <col min="13827" max="13827" width="37.453125" customWidth="1"/>
    <col min="14081" max="14081" width="56.26953125" customWidth="1"/>
    <col min="14082" max="14082" width="38" customWidth="1"/>
    <col min="14083" max="14083" width="37.453125" customWidth="1"/>
    <col min="14337" max="14337" width="56.26953125" customWidth="1"/>
    <col min="14338" max="14338" width="38" customWidth="1"/>
    <col min="14339" max="14339" width="37.453125" customWidth="1"/>
    <col min="14593" max="14593" width="56.26953125" customWidth="1"/>
    <col min="14594" max="14594" width="38" customWidth="1"/>
    <col min="14595" max="14595" width="37.453125" customWidth="1"/>
    <col min="14849" max="14849" width="56.26953125" customWidth="1"/>
    <col min="14850" max="14850" width="38" customWidth="1"/>
    <col min="14851" max="14851" width="37.453125" customWidth="1"/>
    <col min="15105" max="15105" width="56.26953125" customWidth="1"/>
    <col min="15106" max="15106" width="38" customWidth="1"/>
    <col min="15107" max="15107" width="37.453125" customWidth="1"/>
    <col min="15361" max="15361" width="56.26953125" customWidth="1"/>
    <col min="15362" max="15362" width="38" customWidth="1"/>
    <col min="15363" max="15363" width="37.453125" customWidth="1"/>
    <col min="15617" max="15617" width="56.26953125" customWidth="1"/>
    <col min="15618" max="15618" width="38" customWidth="1"/>
    <col min="15619" max="15619" width="37.453125" customWidth="1"/>
    <col min="15873" max="15873" width="56.26953125" customWidth="1"/>
    <col min="15874" max="15874" width="38" customWidth="1"/>
    <col min="15875" max="15875" width="37.453125" customWidth="1"/>
    <col min="16129" max="16129" width="56.26953125" customWidth="1"/>
    <col min="16130" max="16130" width="38" customWidth="1"/>
    <col min="16131" max="16131" width="37.453125" customWidth="1"/>
  </cols>
  <sheetData>
    <row r="1" spans="1:3" ht="33.75" customHeight="1" thickBot="1" x14ac:dyDescent="0.3">
      <c r="A1" s="220" t="s">
        <v>103</v>
      </c>
      <c r="B1" s="220"/>
      <c r="C1" s="220"/>
    </row>
    <row r="2" spans="1:3" ht="27.75" customHeight="1" x14ac:dyDescent="0.25">
      <c r="A2" s="196"/>
      <c r="B2" s="197" t="s">
        <v>96</v>
      </c>
      <c r="C2" s="198" t="s">
        <v>97</v>
      </c>
    </row>
    <row r="3" spans="1:3" ht="29.25" customHeight="1" x14ac:dyDescent="0.25">
      <c r="A3" s="204" t="s">
        <v>99</v>
      </c>
      <c r="B3" s="199" t="e">
        <f>'LVZ mit Formel GR 1451'!H17</f>
        <v>#DIV/0!</v>
      </c>
      <c r="C3" s="200" t="e">
        <f>'LVZ mit Formel GR 1451'!J17</f>
        <v>#DIV/0!</v>
      </c>
    </row>
    <row r="4" spans="1:3" ht="28.5" customHeight="1" x14ac:dyDescent="0.25">
      <c r="A4" s="204" t="s">
        <v>100</v>
      </c>
      <c r="B4" s="199" t="e">
        <f>'LVZ mit Formel GR 5120'!H14</f>
        <v>#DIV/0!</v>
      </c>
      <c r="C4" s="200" t="e">
        <f>'LVZ mit Formel GR 5120'!J14</f>
        <v>#DIV/0!</v>
      </c>
    </row>
    <row r="5" spans="1:3" ht="28.5" customHeight="1" x14ac:dyDescent="0.25">
      <c r="A5" s="204" t="s">
        <v>101</v>
      </c>
      <c r="B5" s="199" t="e">
        <f>'LVZ mit Formel GR 6870'!H21</f>
        <v>#DIV/0!</v>
      </c>
      <c r="C5" s="200" t="e">
        <f>'LVZ mit Formel GR 6870'!J21</f>
        <v>#DIV/0!</v>
      </c>
    </row>
    <row r="6" spans="1:3" ht="28.5" customHeight="1" x14ac:dyDescent="0.25">
      <c r="A6" s="204" t="s">
        <v>102</v>
      </c>
      <c r="B6" s="199" t="e">
        <f>'LVZ mit Formel GR 9080'!H12</f>
        <v>#DIV/0!</v>
      </c>
      <c r="C6" s="200" t="e">
        <f>'LVZ mit Formel GR 9080'!J12</f>
        <v>#DIV/0!</v>
      </c>
    </row>
    <row r="7" spans="1:3" ht="36.75" customHeight="1" thickBot="1" x14ac:dyDescent="0.3">
      <c r="A7" s="201" t="s">
        <v>98</v>
      </c>
      <c r="B7" s="202" t="e">
        <f>SUM(B3:B6)</f>
        <v>#DIV/0!</v>
      </c>
      <c r="C7" s="203" t="e">
        <f>SUM(C3:C6)</f>
        <v>#DIV/0!</v>
      </c>
    </row>
  </sheetData>
  <sheetProtection algorithmName="SHA-512" hashValue="V3bX2mwX+bNTEy95z6HQbaV0zYyYmXlARoWQULjQOl0TX4C0I203fl1iXOSKNM1GxqAI0xPBdemx8+czwraNKA==" saltValue="pw6LoPsqD798L/uJkUdeJQ==" spinCount="100000" sheet="1" objects="1" scenarios="1"/>
  <mergeCells count="1">
    <mergeCell ref="A1:C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LVZ mit Formel GR 1451</vt:lpstr>
      <vt:lpstr>LVZ mit Formel GR 5120</vt:lpstr>
      <vt:lpstr>LVZ mit Formel GR 6870</vt:lpstr>
      <vt:lpstr>LVZ mit Formel GR 9080</vt:lpstr>
      <vt:lpstr>Gesamtkosten</vt:lpstr>
      <vt:lpstr>'LVZ mit Formel GR 1451'!Druckbereich</vt:lpstr>
      <vt:lpstr>'LVZ mit Formel GR 5120'!Druckbereich</vt:lpstr>
      <vt:lpstr>'LVZ mit Formel GR 9080'!Druckbereich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Feske, Tel. 6306</dc:creator>
  <cp:lastModifiedBy>Faur, Gerlinde 25</cp:lastModifiedBy>
  <cp:lastPrinted>2026-08-25T14:14:45Z</cp:lastPrinted>
  <dcterms:created xsi:type="dcterms:W3CDTF">2011-08-02T15:07:23Z</dcterms:created>
  <dcterms:modified xsi:type="dcterms:W3CDTF">2026-08-26T08:39:18Z</dcterms:modified>
</cp:coreProperties>
</file>